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wong/Desktop/"/>
    </mc:Choice>
  </mc:AlternateContent>
  <xr:revisionPtr revIDLastSave="0" documentId="8_{00285D90-2BCD-1249-9D87-755EA25E6F4F}" xr6:coauthVersionLast="47" xr6:coauthVersionMax="47" xr10:uidLastSave="{00000000-0000-0000-0000-000000000000}"/>
  <bookViews>
    <workbookView xWindow="0" yWindow="500" windowWidth="30720" windowHeight="18700" xr2:uid="{FAC93769-1FFA-4DF5-85FB-CD0DFBFC19AF}"/>
  </bookViews>
  <sheets>
    <sheet name="2023 Cotton Order " sheetId="1" r:id="rId1"/>
  </sheets>
  <externalReferences>
    <externalReference r:id="rId2"/>
  </externalReferences>
  <definedNames>
    <definedName name="_xlnm.Print_Area" localSheetId="0">'2023 Cotton Order '!$A$1:$Z$57</definedName>
    <definedName name="_xlnm.Print_Titles" localSheetId="0">'2023 Cotton Order 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D51" i="1"/>
  <c r="G51" i="1" s="1"/>
  <c r="G50" i="1"/>
  <c r="D50" i="1"/>
  <c r="G46" i="1"/>
  <c r="D45" i="1"/>
  <c r="G45" i="1" s="1"/>
  <c r="C45" i="1"/>
  <c r="D44" i="1"/>
  <c r="G44" i="1" s="1"/>
  <c r="C44" i="1"/>
  <c r="E40" i="1"/>
  <c r="H39" i="1"/>
  <c r="H38" i="1"/>
  <c r="H37" i="1"/>
  <c r="H36" i="1"/>
  <c r="H40" i="1" s="1"/>
  <c r="Z31" i="1"/>
  <c r="Y31" i="1"/>
  <c r="P31" i="1"/>
  <c r="O31" i="1"/>
  <c r="N31" i="1"/>
  <c r="M31" i="1"/>
  <c r="L31" i="1"/>
  <c r="K31" i="1"/>
  <c r="K32" i="1" s="1"/>
  <c r="J31" i="1"/>
  <c r="W31" i="1" s="1"/>
  <c r="I31" i="1"/>
  <c r="Q31" i="1" s="1"/>
  <c r="H31" i="1"/>
  <c r="G31" i="1"/>
  <c r="F31" i="1"/>
  <c r="E31" i="1"/>
  <c r="D31" i="1"/>
  <c r="C31" i="1"/>
  <c r="Z30" i="1"/>
  <c r="Y30" i="1"/>
  <c r="P30" i="1"/>
  <c r="O30" i="1"/>
  <c r="N30" i="1"/>
  <c r="M30" i="1"/>
  <c r="L30" i="1"/>
  <c r="K30" i="1"/>
  <c r="J30" i="1"/>
  <c r="I30" i="1"/>
  <c r="H30" i="1"/>
  <c r="G30" i="1"/>
  <c r="F30" i="1"/>
  <c r="E30" i="1"/>
  <c r="Q30" i="1" s="1"/>
  <c r="D30" i="1"/>
  <c r="C30" i="1"/>
  <c r="Z29" i="1"/>
  <c r="Y29" i="1"/>
  <c r="P29" i="1"/>
  <c r="O29" i="1"/>
  <c r="N29" i="1"/>
  <c r="M29" i="1"/>
  <c r="L29" i="1"/>
  <c r="K29" i="1"/>
  <c r="J29" i="1"/>
  <c r="I29" i="1"/>
  <c r="H29" i="1"/>
  <c r="G29" i="1"/>
  <c r="F29" i="1"/>
  <c r="E29" i="1"/>
  <c r="W29" i="1" s="1"/>
  <c r="D29" i="1"/>
  <c r="C29" i="1"/>
  <c r="Z28" i="1"/>
  <c r="Y28" i="1"/>
  <c r="P28" i="1"/>
  <c r="P32" i="1" s="1"/>
  <c r="O28" i="1"/>
  <c r="O32" i="1" s="1"/>
  <c r="N28" i="1"/>
  <c r="N32" i="1" s="1"/>
  <c r="M28" i="1"/>
  <c r="M32" i="1" s="1"/>
  <c r="L28" i="1"/>
  <c r="L32" i="1" s="1"/>
  <c r="K28" i="1"/>
  <c r="J28" i="1"/>
  <c r="I28" i="1"/>
  <c r="I32" i="1" s="1"/>
  <c r="H28" i="1"/>
  <c r="Q28" i="1" s="1"/>
  <c r="G28" i="1"/>
  <c r="G32" i="1" s="1"/>
  <c r="F28" i="1"/>
  <c r="F32" i="1" s="1"/>
  <c r="E28" i="1"/>
  <c r="E32" i="1" s="1"/>
  <c r="D28" i="1"/>
  <c r="C28" i="1"/>
  <c r="P25" i="1"/>
  <c r="H25" i="1"/>
  <c r="Z24" i="1"/>
  <c r="Y24" i="1"/>
  <c r="P24" i="1"/>
  <c r="O24" i="1"/>
  <c r="N24" i="1"/>
  <c r="M24" i="1"/>
  <c r="L24" i="1"/>
  <c r="K24" i="1"/>
  <c r="J24" i="1"/>
  <c r="I24" i="1"/>
  <c r="H24" i="1"/>
  <c r="Q24" i="1" s="1"/>
  <c r="G24" i="1"/>
  <c r="F24" i="1"/>
  <c r="E24" i="1"/>
  <c r="W24" i="1" s="1"/>
  <c r="D24" i="1"/>
  <c r="C24" i="1"/>
  <c r="Z23" i="1"/>
  <c r="Y23" i="1"/>
  <c r="W23" i="1"/>
  <c r="P23" i="1"/>
  <c r="O23" i="1"/>
  <c r="N23" i="1"/>
  <c r="M23" i="1"/>
  <c r="L23" i="1"/>
  <c r="K23" i="1"/>
  <c r="J23" i="1"/>
  <c r="I23" i="1"/>
  <c r="H23" i="1"/>
  <c r="G23" i="1"/>
  <c r="F23" i="1"/>
  <c r="E23" i="1"/>
  <c r="Q23" i="1" s="1"/>
  <c r="D23" i="1"/>
  <c r="Z22" i="1"/>
  <c r="Y22" i="1"/>
  <c r="P22" i="1"/>
  <c r="O22" i="1"/>
  <c r="N22" i="1"/>
  <c r="M22" i="1"/>
  <c r="L22" i="1"/>
  <c r="K22" i="1"/>
  <c r="J22" i="1"/>
  <c r="I22" i="1"/>
  <c r="H22" i="1"/>
  <c r="G22" i="1"/>
  <c r="F22" i="1"/>
  <c r="E22" i="1"/>
  <c r="W22" i="1" s="1"/>
  <c r="D22" i="1"/>
  <c r="C22" i="1"/>
  <c r="Z21" i="1"/>
  <c r="Y21" i="1"/>
  <c r="P21" i="1"/>
  <c r="O21" i="1"/>
  <c r="N21" i="1"/>
  <c r="M21" i="1"/>
  <c r="L21" i="1"/>
  <c r="K21" i="1"/>
  <c r="J21" i="1"/>
  <c r="I21" i="1"/>
  <c r="H21" i="1"/>
  <c r="G21" i="1"/>
  <c r="F21" i="1"/>
  <c r="E21" i="1"/>
  <c r="W21" i="1" s="1"/>
  <c r="D21" i="1"/>
  <c r="C21" i="1"/>
  <c r="Z20" i="1"/>
  <c r="Y20" i="1"/>
  <c r="P20" i="1"/>
  <c r="O20" i="1"/>
  <c r="N20" i="1"/>
  <c r="M20" i="1"/>
  <c r="L20" i="1"/>
  <c r="K20" i="1"/>
  <c r="J20" i="1"/>
  <c r="I20" i="1"/>
  <c r="H20" i="1"/>
  <c r="G20" i="1"/>
  <c r="F20" i="1"/>
  <c r="E20" i="1"/>
  <c r="W20" i="1" s="1"/>
  <c r="D20" i="1"/>
  <c r="C20" i="1"/>
  <c r="Z19" i="1"/>
  <c r="Y19" i="1"/>
  <c r="Q19" i="1"/>
  <c r="P19" i="1"/>
  <c r="O19" i="1"/>
  <c r="N19" i="1"/>
  <c r="M19" i="1"/>
  <c r="L19" i="1"/>
  <c r="K19" i="1"/>
  <c r="J19" i="1"/>
  <c r="I19" i="1"/>
  <c r="W19" i="1" s="1"/>
  <c r="H19" i="1"/>
  <c r="G19" i="1"/>
  <c r="F19" i="1"/>
  <c r="E19" i="1"/>
  <c r="D19" i="1"/>
  <c r="C19" i="1"/>
  <c r="Z18" i="1"/>
  <c r="Y18" i="1"/>
  <c r="P18" i="1"/>
  <c r="O18" i="1"/>
  <c r="N18" i="1"/>
  <c r="M18" i="1"/>
  <c r="L18" i="1"/>
  <c r="K18" i="1"/>
  <c r="J18" i="1"/>
  <c r="I18" i="1"/>
  <c r="H18" i="1"/>
  <c r="G18" i="1"/>
  <c r="F18" i="1"/>
  <c r="E18" i="1"/>
  <c r="W18" i="1" s="1"/>
  <c r="D18" i="1"/>
  <c r="C18" i="1"/>
  <c r="Z17" i="1"/>
  <c r="Y17" i="1"/>
  <c r="P17" i="1"/>
  <c r="O17" i="1"/>
  <c r="N17" i="1"/>
  <c r="M17" i="1"/>
  <c r="L17" i="1"/>
  <c r="K17" i="1"/>
  <c r="J17" i="1"/>
  <c r="I17" i="1"/>
  <c r="H17" i="1"/>
  <c r="G17" i="1"/>
  <c r="F17" i="1"/>
  <c r="E17" i="1"/>
  <c r="W17" i="1" s="1"/>
  <c r="D17" i="1"/>
  <c r="C17" i="1"/>
  <c r="Z16" i="1"/>
  <c r="Y16" i="1"/>
  <c r="P16" i="1"/>
  <c r="O16" i="1"/>
  <c r="N16" i="1"/>
  <c r="M16" i="1"/>
  <c r="L16" i="1"/>
  <c r="K16" i="1"/>
  <c r="J16" i="1"/>
  <c r="I16" i="1"/>
  <c r="H16" i="1"/>
  <c r="G16" i="1"/>
  <c r="W16" i="1" s="1"/>
  <c r="F16" i="1"/>
  <c r="E16" i="1"/>
  <c r="Q16" i="1" s="1"/>
  <c r="D16" i="1"/>
  <c r="C16" i="1"/>
  <c r="Z15" i="1"/>
  <c r="Y15" i="1"/>
  <c r="P15" i="1"/>
  <c r="O15" i="1"/>
  <c r="N15" i="1"/>
  <c r="M15" i="1"/>
  <c r="L15" i="1"/>
  <c r="K15" i="1"/>
  <c r="J15" i="1"/>
  <c r="I15" i="1"/>
  <c r="Q15" i="1" s="1"/>
  <c r="H15" i="1"/>
  <c r="G15" i="1"/>
  <c r="F15" i="1"/>
  <c r="E15" i="1"/>
  <c r="D15" i="1"/>
  <c r="C15" i="1"/>
  <c r="Z14" i="1"/>
  <c r="Y14" i="1"/>
  <c r="P14" i="1"/>
  <c r="O14" i="1"/>
  <c r="N14" i="1"/>
  <c r="M14" i="1"/>
  <c r="L14" i="1"/>
  <c r="K14" i="1"/>
  <c r="J14" i="1"/>
  <c r="I14" i="1"/>
  <c r="H14" i="1"/>
  <c r="G14" i="1"/>
  <c r="F14" i="1"/>
  <c r="E14" i="1"/>
  <c r="W14" i="1" s="1"/>
  <c r="D14" i="1"/>
  <c r="C14" i="1"/>
  <c r="Z13" i="1"/>
  <c r="Y13" i="1"/>
  <c r="P13" i="1"/>
  <c r="O13" i="1"/>
  <c r="N13" i="1"/>
  <c r="M13" i="1"/>
  <c r="L13" i="1"/>
  <c r="K13" i="1"/>
  <c r="J13" i="1"/>
  <c r="I13" i="1"/>
  <c r="H13" i="1"/>
  <c r="G13" i="1"/>
  <c r="F13" i="1"/>
  <c r="E13" i="1"/>
  <c r="W13" i="1" s="1"/>
  <c r="D13" i="1"/>
  <c r="C13" i="1"/>
  <c r="Z12" i="1"/>
  <c r="Y12" i="1"/>
  <c r="P12" i="1"/>
  <c r="O12" i="1"/>
  <c r="N12" i="1"/>
  <c r="M12" i="1"/>
  <c r="L12" i="1"/>
  <c r="K12" i="1"/>
  <c r="J12" i="1"/>
  <c r="I12" i="1"/>
  <c r="H12" i="1"/>
  <c r="G12" i="1"/>
  <c r="F12" i="1"/>
  <c r="E12" i="1"/>
  <c r="W12" i="1" s="1"/>
  <c r="D12" i="1"/>
  <c r="C12" i="1"/>
  <c r="Z11" i="1"/>
  <c r="Y11" i="1"/>
  <c r="P11" i="1"/>
  <c r="O11" i="1"/>
  <c r="N11" i="1"/>
  <c r="M11" i="1"/>
  <c r="L11" i="1"/>
  <c r="K11" i="1"/>
  <c r="J11" i="1"/>
  <c r="I11" i="1"/>
  <c r="W11" i="1" s="1"/>
  <c r="H11" i="1"/>
  <c r="G11" i="1"/>
  <c r="F11" i="1"/>
  <c r="E11" i="1"/>
  <c r="D11" i="1"/>
  <c r="C11" i="1"/>
  <c r="Z10" i="1"/>
  <c r="Y10" i="1"/>
  <c r="P10" i="1"/>
  <c r="O10" i="1"/>
  <c r="O25" i="1" s="1"/>
  <c r="N10" i="1"/>
  <c r="N25" i="1" s="1"/>
  <c r="M10" i="1"/>
  <c r="M25" i="1" s="1"/>
  <c r="L10" i="1"/>
  <c r="L25" i="1" s="1"/>
  <c r="K10" i="1"/>
  <c r="K25" i="1" s="1"/>
  <c r="J10" i="1"/>
  <c r="J25" i="1" s="1"/>
  <c r="I10" i="1"/>
  <c r="H10" i="1"/>
  <c r="G10" i="1"/>
  <c r="G25" i="1" s="1"/>
  <c r="F10" i="1"/>
  <c r="F25" i="1" s="1"/>
  <c r="E10" i="1"/>
  <c r="E25" i="1" s="1"/>
  <c r="D10" i="1"/>
  <c r="C10" i="1"/>
  <c r="L7" i="1"/>
  <c r="Z6" i="1"/>
  <c r="Y6" i="1"/>
  <c r="P6" i="1"/>
  <c r="O6" i="1"/>
  <c r="N6" i="1"/>
  <c r="M6" i="1"/>
  <c r="L6" i="1"/>
  <c r="K6" i="1"/>
  <c r="K7" i="1" s="1"/>
  <c r="J6" i="1"/>
  <c r="I6" i="1"/>
  <c r="H6" i="1"/>
  <c r="G6" i="1"/>
  <c r="F6" i="1"/>
  <c r="E6" i="1"/>
  <c r="W6" i="1" s="1"/>
  <c r="D6" i="1"/>
  <c r="C6" i="1"/>
  <c r="Z5" i="1"/>
  <c r="Y5" i="1"/>
  <c r="P5" i="1"/>
  <c r="O5" i="1"/>
  <c r="N5" i="1"/>
  <c r="M5" i="1"/>
  <c r="L5" i="1"/>
  <c r="K5" i="1"/>
  <c r="J5" i="1"/>
  <c r="I5" i="1"/>
  <c r="H5" i="1"/>
  <c r="G5" i="1"/>
  <c r="F5" i="1"/>
  <c r="E5" i="1"/>
  <c r="W5" i="1" s="1"/>
  <c r="D5" i="1"/>
  <c r="C5" i="1"/>
  <c r="Z4" i="1"/>
  <c r="Y4" i="1"/>
  <c r="P4" i="1"/>
  <c r="O4" i="1"/>
  <c r="N4" i="1"/>
  <c r="M4" i="1"/>
  <c r="L4" i="1"/>
  <c r="K4" i="1"/>
  <c r="J4" i="1"/>
  <c r="I4" i="1"/>
  <c r="H4" i="1"/>
  <c r="G4" i="1"/>
  <c r="F4" i="1"/>
  <c r="E4" i="1"/>
  <c r="W4" i="1" s="1"/>
  <c r="D4" i="1"/>
  <c r="C4" i="1"/>
  <c r="Z3" i="1"/>
  <c r="Y3" i="1"/>
  <c r="P3" i="1"/>
  <c r="P7" i="1" s="1"/>
  <c r="O3" i="1"/>
  <c r="O7" i="1" s="1"/>
  <c r="N3" i="1"/>
  <c r="N7" i="1" s="1"/>
  <c r="M3" i="1"/>
  <c r="M7" i="1" s="1"/>
  <c r="L3" i="1"/>
  <c r="K3" i="1"/>
  <c r="J3" i="1"/>
  <c r="J7" i="1" s="1"/>
  <c r="I3" i="1"/>
  <c r="W3" i="1" s="1"/>
  <c r="H3" i="1"/>
  <c r="H7" i="1" s="1"/>
  <c r="G3" i="1"/>
  <c r="G7" i="1" s="1"/>
  <c r="F3" i="1"/>
  <c r="F7" i="1" s="1"/>
  <c r="E3" i="1"/>
  <c r="E7" i="1" s="1"/>
  <c r="D3" i="1"/>
  <c r="C3" i="1"/>
  <c r="D47" i="1" l="1"/>
  <c r="W7" i="1"/>
  <c r="D53" i="1"/>
  <c r="J32" i="1"/>
  <c r="I25" i="1"/>
  <c r="Q6" i="1"/>
  <c r="I7" i="1"/>
  <c r="Q10" i="1"/>
  <c r="Q14" i="1"/>
  <c r="Q18" i="1"/>
  <c r="Q22" i="1"/>
  <c r="W30" i="1"/>
  <c r="H32" i="1"/>
  <c r="Q3" i="1"/>
  <c r="Q11" i="1"/>
  <c r="W10" i="1"/>
  <c r="Q4" i="1"/>
  <c r="Q12" i="1"/>
  <c r="Q20" i="1"/>
  <c r="W28" i="1"/>
  <c r="W32" i="1" s="1"/>
  <c r="W15" i="1"/>
  <c r="Q29" i="1"/>
  <c r="Q32" i="1" s="1"/>
  <c r="Q5" i="1"/>
  <c r="Q13" i="1"/>
  <c r="Q17" i="1"/>
  <c r="Q21" i="1"/>
  <c r="W25" i="1" l="1"/>
  <c r="R56" i="1" s="1"/>
  <c r="Q7" i="1"/>
  <c r="Q25" i="1"/>
</calcChain>
</file>

<file path=xl/sharedStrings.xml><?xml version="1.0" encoding="utf-8"?>
<sst xmlns="http://schemas.openxmlformats.org/spreadsheetml/2006/main" count="145" uniqueCount="60">
  <si>
    <t>Exhibit A - 2023 Summer Staff &amp; Camper Apparel</t>
  </si>
  <si>
    <t xml:space="preserve">Staff Apparel </t>
  </si>
  <si>
    <t>Item</t>
  </si>
  <si>
    <t>Color</t>
  </si>
  <si>
    <t>Y- XS</t>
  </si>
  <si>
    <t>Y-S</t>
  </si>
  <si>
    <t>Y-M</t>
  </si>
  <si>
    <t>Y-L</t>
  </si>
  <si>
    <t>Y-XL</t>
  </si>
  <si>
    <t>A-XS</t>
  </si>
  <si>
    <t>A-S</t>
  </si>
  <si>
    <t>A-M</t>
  </si>
  <si>
    <t>A-L</t>
  </si>
  <si>
    <t>A-XL</t>
  </si>
  <si>
    <t>A-XXL</t>
  </si>
  <si>
    <t>A-XXXL</t>
  </si>
  <si>
    <t>Total</t>
  </si>
  <si>
    <t>Price/Unit Youth Sizes</t>
  </si>
  <si>
    <t>Price/Unit Adult  Sizes XS-L</t>
  </si>
  <si>
    <t xml:space="preserve">Price/Unit Adult - XL </t>
  </si>
  <si>
    <t xml:space="preserve">Price/Unit Adult - XXL </t>
  </si>
  <si>
    <t xml:space="preserve">Price/Unit Adult - XXXL </t>
  </si>
  <si>
    <t>Front Screen:</t>
  </si>
  <si>
    <t>Back Screen:</t>
  </si>
  <si>
    <t>Sleeve Screen:</t>
  </si>
  <si>
    <t>Notes:</t>
  </si>
  <si>
    <t>Staff (DC)</t>
  </si>
  <si>
    <t>1 color- WHITE- "VoldMarcus" Logo on right sleeve</t>
  </si>
  <si>
    <t xml:space="preserve">Staff (DC) </t>
  </si>
  <si>
    <t xml:space="preserve">Camper Apparel </t>
  </si>
  <si>
    <t>DC Staff Shirts</t>
  </si>
  <si>
    <t>GPS Camper Shirts</t>
  </si>
  <si>
    <t>Gildan 50/50 Dry/Blend 5.6 Oz</t>
  </si>
  <si>
    <t xml:space="preserve">Parks Apparel </t>
  </si>
  <si>
    <t>Set-Up Charges</t>
  </si>
  <si>
    <t>Screen set-up charges</t>
  </si>
  <si>
    <t>Price Per Unit</t>
  </si>
  <si>
    <t>One Color Front</t>
  </si>
  <si>
    <t>Sleeve One Color Font</t>
  </si>
  <si>
    <t>1 color back</t>
  </si>
  <si>
    <t>2 color back</t>
  </si>
  <si>
    <t>Delivery Charge:</t>
  </si>
  <si>
    <t xml:space="preserve">Camper Backpacks </t>
  </si>
  <si>
    <t xml:space="preserve">Price Per Unit </t>
  </si>
  <si>
    <r>
      <t>Required Style (</t>
    </r>
    <r>
      <rPr>
        <b/>
        <sz val="9"/>
        <color rgb="FFFF0000"/>
        <rFont val="Calibri"/>
        <family val="2"/>
        <scheme val="minor"/>
      </rPr>
      <t>both colors must be quoted on the same style</t>
    </r>
    <r>
      <rPr>
        <b/>
        <sz val="9"/>
        <color theme="1"/>
        <rFont val="Calibri"/>
        <family val="2"/>
        <scheme val="minor"/>
      </rPr>
      <t>):</t>
    </r>
  </si>
  <si>
    <t>Backpacks</t>
  </si>
  <si>
    <t>PDHP Camp/ Rosen Logo on name plate (white on front pocket)</t>
  </si>
  <si>
    <t>Champ Heavy Duty Backpack</t>
  </si>
  <si>
    <t>PDHP Logo on name plate (white on front pocket)</t>
  </si>
  <si>
    <t xml:space="preserve">Screen cost (1 color Front) </t>
  </si>
  <si>
    <t xml:space="preserve">Backpack total Cost </t>
  </si>
  <si>
    <t>Counselor Fanny Packs</t>
  </si>
  <si>
    <t>Fanny Packs</t>
  </si>
  <si>
    <t>Neon Yellow (Medication)</t>
  </si>
  <si>
    <t>PDHP Logo (white on front pocket)</t>
  </si>
  <si>
    <t>Two zippered Fanny Pack SKU 9909-01</t>
  </si>
  <si>
    <t>Red (First Aid)</t>
  </si>
  <si>
    <t>Two Zippered Fanny Pack SKU 9909-01</t>
  </si>
  <si>
    <t xml:space="preserve">Fanny Pack total Cost </t>
  </si>
  <si>
    <t>Total Proposal: (including screen &amp; Delivery 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</si>
</sst>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44" fontId="9" fillId="0" borderId="4" xfId="1" applyFont="1" applyBorder="1" applyAlignment="1" applyProtection="1">
      <alignment wrapText="1"/>
    </xf>
    <xf numFmtId="44" fontId="8" fillId="0" borderId="4" xfId="1" applyFont="1" applyBorder="1" applyAlignment="1" applyProtection="1">
      <alignment wrapText="1"/>
    </xf>
    <xf numFmtId="44" fontId="8" fillId="0" borderId="4" xfId="1" applyFont="1" applyBorder="1" applyAlignment="1" applyProtection="1">
      <alignment vertical="center" wrapText="1"/>
    </xf>
    <xf numFmtId="44" fontId="2" fillId="0" borderId="5" xfId="1" applyFont="1" applyBorder="1" applyAlignment="1" applyProtection="1">
      <alignment vertical="center"/>
    </xf>
    <xf numFmtId="0" fontId="10" fillId="0" borderId="0" xfId="0" applyFont="1"/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44" fontId="12" fillId="4" borderId="8" xfId="1" applyFont="1" applyFill="1" applyBorder="1" applyAlignment="1" applyProtection="1">
      <alignment vertical="center" wrapText="1"/>
      <protection locked="0"/>
    </xf>
    <xf numFmtId="44" fontId="0" fillId="0" borderId="8" xfId="1" applyFont="1" applyBorder="1" applyAlignment="1" applyProtection="1">
      <alignment vertical="center"/>
    </xf>
    <xf numFmtId="0" fontId="10" fillId="0" borderId="8" xfId="0" applyFont="1" applyBorder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11" fillId="4" borderId="11" xfId="0" applyFont="1" applyFill="1" applyBorder="1" applyAlignment="1" applyProtection="1">
      <alignment wrapText="1"/>
      <protection locked="0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44" fontId="12" fillId="4" borderId="10" xfId="1" applyFont="1" applyFill="1" applyBorder="1" applyAlignment="1" applyProtection="1">
      <protection locked="0"/>
    </xf>
    <xf numFmtId="44" fontId="0" fillId="0" borderId="10" xfId="1" applyFont="1" applyBorder="1" applyAlignment="1" applyProtection="1">
      <alignment vertical="center"/>
    </xf>
    <xf numFmtId="0" fontId="10" fillId="0" borderId="10" xfId="0" applyFont="1" applyBorder="1"/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4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5" borderId="10" xfId="0" applyFont="1" applyFill="1" applyBorder="1" applyAlignment="1">
      <alignment vertical="center"/>
    </xf>
    <xf numFmtId="44" fontId="12" fillId="4" borderId="10" xfId="1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2" borderId="16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44" fontId="12" fillId="4" borderId="16" xfId="1" applyFont="1" applyFill="1" applyBorder="1" applyAlignment="1" applyProtection="1">
      <protection locked="0"/>
    </xf>
    <xf numFmtId="44" fontId="0" fillId="0" borderId="16" xfId="1" applyFont="1" applyBorder="1" applyAlignment="1" applyProtection="1">
      <alignment vertical="center"/>
    </xf>
    <xf numFmtId="0" fontId="10" fillId="0" borderId="16" xfId="0" applyFont="1" applyBorder="1"/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6" borderId="20" xfId="0" applyFont="1" applyFill="1" applyBorder="1" applyAlignment="1">
      <alignment vertical="center"/>
    </xf>
    <xf numFmtId="44" fontId="8" fillId="0" borderId="0" xfId="1" applyFont="1" applyBorder="1" applyAlignment="1" applyProtection="1">
      <alignment vertical="center" wrapText="1"/>
    </xf>
    <xf numFmtId="44" fontId="6" fillId="6" borderId="18" xfId="1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44" fontId="12" fillId="0" borderId="0" xfId="1" applyFont="1" applyAlignment="1" applyProtection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44" fontId="9" fillId="0" borderId="23" xfId="1" applyFont="1" applyBorder="1" applyAlignment="1" applyProtection="1">
      <alignment wrapText="1"/>
    </xf>
    <xf numFmtId="44" fontId="8" fillId="0" borderId="23" xfId="1" applyFont="1" applyBorder="1" applyAlignment="1" applyProtection="1">
      <alignment wrapText="1"/>
    </xf>
    <xf numFmtId="44" fontId="8" fillId="0" borderId="23" xfId="1" applyFont="1" applyBorder="1" applyAlignment="1" applyProtection="1">
      <alignment vertical="center" wrapText="1"/>
    </xf>
    <xf numFmtId="44" fontId="2" fillId="0" borderId="24" xfId="1" applyFont="1" applyBorder="1" applyAlignment="1" applyProtection="1">
      <alignment vertical="center"/>
    </xf>
    <xf numFmtId="0" fontId="10" fillId="0" borderId="25" xfId="0" applyFont="1" applyBorder="1"/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vertical="center" wrapText="1"/>
    </xf>
    <xf numFmtId="0" fontId="10" fillId="3" borderId="29" xfId="0" applyFont="1" applyFill="1" applyBorder="1" applyAlignment="1">
      <alignment vertical="center"/>
    </xf>
    <xf numFmtId="44" fontId="12" fillId="4" borderId="29" xfId="1" applyFont="1" applyFill="1" applyBorder="1" applyAlignment="1" applyProtection="1">
      <alignment vertical="center" wrapText="1"/>
      <protection locked="0"/>
    </xf>
    <xf numFmtId="44" fontId="0" fillId="0" borderId="30" xfId="1" applyFont="1" applyBorder="1" applyAlignment="1" applyProtection="1">
      <alignment vertical="center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vertical="center" wrapText="1"/>
    </xf>
    <xf numFmtId="44" fontId="0" fillId="0" borderId="32" xfId="1" applyFont="1" applyBorder="1" applyAlignment="1" applyProtection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/>
    </xf>
    <xf numFmtId="0" fontId="10" fillId="5" borderId="33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5" borderId="34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5" borderId="10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5" borderId="38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0" fillId="5" borderId="40" xfId="0" applyFont="1" applyFill="1" applyBorder="1" applyAlignment="1">
      <alignment vertical="center"/>
    </xf>
    <xf numFmtId="0" fontId="10" fillId="5" borderId="40" xfId="0" quotePrefix="1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44" fontId="12" fillId="4" borderId="40" xfId="1" applyFont="1" applyFill="1" applyBorder="1" applyAlignment="1" applyProtection="1">
      <alignment vertical="center" wrapText="1"/>
      <protection locked="0"/>
    </xf>
    <xf numFmtId="44" fontId="0" fillId="0" borderId="41" xfId="1" applyFont="1" applyBorder="1" applyAlignment="1" applyProtection="1">
      <alignment vertical="center"/>
    </xf>
    <xf numFmtId="0" fontId="10" fillId="0" borderId="33" xfId="0" applyFont="1" applyBorder="1" applyAlignment="1">
      <alignment vertical="center" wrapText="1"/>
    </xf>
    <xf numFmtId="0" fontId="11" fillId="4" borderId="0" xfId="0" applyFont="1" applyFill="1" applyAlignment="1" applyProtection="1">
      <alignment wrapText="1"/>
      <protection locked="0"/>
    </xf>
    <xf numFmtId="0" fontId="10" fillId="0" borderId="33" xfId="0" applyFont="1" applyBorder="1"/>
    <xf numFmtId="0" fontId="0" fillId="0" borderId="33" xfId="0" applyBorder="1"/>
    <xf numFmtId="0" fontId="10" fillId="3" borderId="33" xfId="0" applyFont="1" applyFill="1" applyBorder="1" applyAlignment="1">
      <alignment vertical="center"/>
    </xf>
    <xf numFmtId="44" fontId="12" fillId="4" borderId="33" xfId="1" applyFont="1" applyFill="1" applyBorder="1" applyAlignment="1" applyProtection="1">
      <alignment vertical="center" wrapText="1"/>
      <protection locked="0"/>
    </xf>
    <xf numFmtId="0" fontId="0" fillId="0" borderId="10" xfId="0" applyBorder="1"/>
    <xf numFmtId="0" fontId="10" fillId="0" borderId="10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4" fontId="6" fillId="6" borderId="41" xfId="1" applyFont="1" applyFill="1" applyBorder="1" applyAlignment="1" applyProtection="1">
      <alignment vertical="center"/>
    </xf>
    <xf numFmtId="44" fontId="9" fillId="0" borderId="4" xfId="1" applyFont="1" applyBorder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/>
    <xf numFmtId="0" fontId="10" fillId="2" borderId="8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center"/>
      <protection locked="0"/>
    </xf>
    <xf numFmtId="44" fontId="0" fillId="0" borderId="43" xfId="1" applyFont="1" applyBorder="1" applyAlignment="1" applyProtection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2" borderId="10" xfId="0" applyFont="1" applyFill="1" applyBorder="1" applyAlignment="1" applyProtection="1">
      <alignment vertical="center"/>
      <protection locked="0"/>
    </xf>
    <xf numFmtId="0" fontId="10" fillId="5" borderId="10" xfId="0" applyFont="1" applyFill="1" applyBorder="1" applyAlignment="1" applyProtection="1">
      <alignment vertical="center"/>
      <protection locked="0"/>
    </xf>
    <xf numFmtId="0" fontId="10" fillId="0" borderId="32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44" fontId="12" fillId="4" borderId="16" xfId="1" applyFont="1" applyFill="1" applyBorder="1" applyAlignment="1" applyProtection="1">
      <alignment vertical="center" wrapText="1"/>
      <protection locked="0"/>
    </xf>
    <xf numFmtId="44" fontId="0" fillId="0" borderId="44" xfId="1" applyFont="1" applyBorder="1" applyAlignment="1" applyProtection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44" fontId="2" fillId="6" borderId="41" xfId="1" applyFont="1" applyFill="1" applyBorder="1" applyAlignment="1" applyProtection="1">
      <alignment vertical="center"/>
    </xf>
    <xf numFmtId="0" fontId="10" fillId="0" borderId="23" xfId="0" applyFont="1" applyBorder="1" applyAlignment="1">
      <alignment vertical="center"/>
    </xf>
    <xf numFmtId="44" fontId="12" fillId="0" borderId="0" xfId="1" applyFont="1" applyAlignment="1" applyProtection="1">
      <alignment vertical="center"/>
    </xf>
    <xf numFmtId="0" fontId="0" fillId="0" borderId="0" xfId="0" applyAlignment="1">
      <alignment vertical="center" wrapText="1"/>
    </xf>
    <xf numFmtId="0" fontId="10" fillId="5" borderId="0" xfId="0" applyFont="1" applyFill="1"/>
    <xf numFmtId="0" fontId="6" fillId="6" borderId="46" xfId="0" applyFont="1" applyFill="1" applyBorder="1" applyAlignment="1">
      <alignment vertical="center"/>
    </xf>
    <xf numFmtId="0" fontId="10" fillId="5" borderId="11" xfId="0" applyFont="1" applyFill="1" applyBorder="1" applyAlignment="1" applyProtection="1">
      <alignment wrapText="1"/>
      <protection locked="0"/>
    </xf>
    <xf numFmtId="0" fontId="10" fillId="5" borderId="0" xfId="0" applyFont="1" applyFill="1" applyAlignment="1" applyProtection="1">
      <alignment wrapText="1"/>
      <protection locked="0"/>
    </xf>
    <xf numFmtId="0" fontId="0" fillId="0" borderId="0" xfId="0" applyAlignment="1">
      <alignment vertical="center"/>
    </xf>
    <xf numFmtId="0" fontId="6" fillId="0" borderId="27" xfId="0" applyFont="1" applyBorder="1" applyAlignment="1">
      <alignment wrapText="1"/>
    </xf>
    <xf numFmtId="0" fontId="7" fillId="0" borderId="3" xfId="0" applyFont="1" applyBorder="1" applyAlignment="1">
      <alignment vertical="center"/>
    </xf>
    <xf numFmtId="0" fontId="18" fillId="0" borderId="7" xfId="2" applyFont="1" applyBorder="1" applyAlignment="1" applyProtection="1">
      <alignment horizontal="left" vertical="center" wrapText="1"/>
    </xf>
    <xf numFmtId="0" fontId="11" fillId="7" borderId="8" xfId="0" applyFont="1" applyFill="1" applyBorder="1" applyAlignment="1">
      <alignment vertical="center"/>
    </xf>
    <xf numFmtId="0" fontId="18" fillId="0" borderId="15" xfId="2" applyFont="1" applyBorder="1" applyAlignment="1" applyProtection="1">
      <alignment horizontal="left" vertical="center" wrapText="1"/>
    </xf>
    <xf numFmtId="0" fontId="11" fillId="7" borderId="16" xfId="0" applyFont="1" applyFill="1" applyBorder="1" applyAlignment="1">
      <alignment vertical="center"/>
    </xf>
    <xf numFmtId="0" fontId="11" fillId="0" borderId="22" xfId="0" applyFont="1" applyBorder="1" applyAlignment="1">
      <alignment wrapText="1"/>
    </xf>
    <xf numFmtId="0" fontId="0" fillId="0" borderId="4" xfId="0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7" fillId="5" borderId="19" xfId="0" applyFont="1" applyFill="1" applyBorder="1" applyAlignment="1">
      <alignment vertical="center" wrapText="1"/>
    </xf>
    <xf numFmtId="0" fontId="19" fillId="0" borderId="63" xfId="2" applyFont="1" applyBorder="1" applyAlignment="1" applyProtection="1">
      <alignment horizontal="left" vertical="center" wrapText="1"/>
    </xf>
    <xf numFmtId="44" fontId="10" fillId="4" borderId="64" xfId="1" applyFont="1" applyFill="1" applyBorder="1" applyAlignment="1" applyProtection="1">
      <alignment horizontal="center" vertical="center" wrapText="1"/>
      <protection locked="0"/>
    </xf>
    <xf numFmtId="44" fontId="10" fillId="4" borderId="65" xfId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45" xfId="2" applyBorder="1" applyAlignment="1" applyProtection="1">
      <alignment horizontal="left" wrapText="1"/>
    </xf>
    <xf numFmtId="0" fontId="3" fillId="0" borderId="25" xfId="2" applyBorder="1" applyAlignment="1" applyProtection="1">
      <alignment horizontal="left"/>
    </xf>
    <xf numFmtId="0" fontId="3" fillId="0" borderId="50" xfId="2" applyBorder="1" applyAlignment="1" applyProtection="1">
      <alignment horizontal="left"/>
    </xf>
    <xf numFmtId="0" fontId="0" fillId="4" borderId="23" xfId="0" applyFill="1" applyBorder="1" applyAlignment="1" applyProtection="1">
      <alignment horizontal="center" vertical="center"/>
      <protection locked="0"/>
    </xf>
    <xf numFmtId="44" fontId="0" fillId="0" borderId="23" xfId="1" applyFont="1" applyBorder="1" applyAlignment="1" applyProtection="1">
      <alignment horizontal="right" vertical="center"/>
    </xf>
    <xf numFmtId="44" fontId="0" fillId="0" borderId="24" xfId="1" applyFont="1" applyBorder="1" applyAlignment="1" applyProtection="1">
      <alignment horizontal="right" vertical="center"/>
    </xf>
    <xf numFmtId="44" fontId="2" fillId="6" borderId="66" xfId="0" applyNumberFormat="1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44" fontId="2" fillId="6" borderId="59" xfId="0" applyNumberFormat="1" applyFont="1" applyFill="1" applyBorder="1" applyAlignment="1">
      <alignment horizontal="center" vertical="center"/>
    </xf>
    <xf numFmtId="164" fontId="10" fillId="6" borderId="45" xfId="0" applyNumberFormat="1" applyFont="1" applyFill="1" applyBorder="1" applyAlignment="1">
      <alignment horizontal="center" vertical="center"/>
    </xf>
    <xf numFmtId="164" fontId="10" fillId="6" borderId="25" xfId="0" applyNumberFormat="1" applyFont="1" applyFill="1" applyBorder="1" applyAlignment="1">
      <alignment horizontal="center" vertical="center"/>
    </xf>
    <xf numFmtId="164" fontId="10" fillId="6" borderId="50" xfId="0" applyNumberFormat="1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4" fontId="6" fillId="0" borderId="4" xfId="1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17" fillId="0" borderId="6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44" fontId="10" fillId="4" borderId="8" xfId="1" applyFont="1" applyFill="1" applyBorder="1" applyAlignment="1" applyProtection="1">
      <alignment horizontal="center" vertical="center" wrapText="1"/>
      <protection locked="0"/>
    </xf>
    <xf numFmtId="44" fontId="10" fillId="7" borderId="4" xfId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10" fillId="7" borderId="16" xfId="1" applyFont="1" applyFill="1" applyBorder="1" applyAlignment="1" applyProtection="1">
      <alignment horizontal="center" vertical="center"/>
    </xf>
    <xf numFmtId="44" fontId="10" fillId="7" borderId="17" xfId="1" applyFont="1" applyFill="1" applyBorder="1" applyAlignment="1" applyProtection="1">
      <alignment horizontal="center" vertical="center"/>
    </xf>
    <xf numFmtId="44" fontId="10" fillId="7" borderId="56" xfId="1" applyFont="1" applyFill="1" applyBorder="1" applyAlignment="1" applyProtection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3" fillId="0" borderId="25" xfId="2" applyBorder="1" applyAlignment="1" applyProtection="1">
      <alignment horizontal="left" wrapText="1"/>
    </xf>
    <xf numFmtId="0" fontId="3" fillId="0" borderId="50" xfId="2" applyBorder="1" applyAlignment="1" applyProtection="1">
      <alignment horizontal="left" wrapText="1"/>
    </xf>
    <xf numFmtId="44" fontId="0" fillId="4" borderId="26" xfId="1" applyFont="1" applyFill="1" applyBorder="1" applyAlignment="1" applyProtection="1">
      <alignment horizontal="center" vertical="center"/>
      <protection locked="0"/>
    </xf>
    <xf numFmtId="44" fontId="0" fillId="4" borderId="46" xfId="1" applyFont="1" applyFill="1" applyBorder="1" applyAlignment="1" applyProtection="1">
      <alignment horizontal="center" vertical="center"/>
      <protection locked="0"/>
    </xf>
    <xf numFmtId="44" fontId="10" fillId="7" borderId="26" xfId="1" applyFont="1" applyFill="1" applyBorder="1" applyAlignment="1" applyProtection="1">
      <alignment horizontal="center" vertical="center"/>
    </xf>
    <xf numFmtId="44" fontId="10" fillId="7" borderId="50" xfId="1" applyFont="1" applyFill="1" applyBorder="1" applyAlignment="1" applyProtection="1">
      <alignment horizontal="center" vertical="center"/>
    </xf>
    <xf numFmtId="44" fontId="2" fillId="6" borderId="26" xfId="0" applyNumberFormat="1" applyFont="1" applyFill="1" applyBorder="1" applyAlignment="1">
      <alignment horizontal="center" vertical="center"/>
    </xf>
    <xf numFmtId="44" fontId="2" fillId="6" borderId="25" xfId="0" applyNumberFormat="1" applyFont="1" applyFill="1" applyBorder="1" applyAlignment="1">
      <alignment horizontal="center" vertical="center"/>
    </xf>
    <xf numFmtId="44" fontId="2" fillId="6" borderId="5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4" fontId="6" fillId="0" borderId="26" xfId="1" applyFont="1" applyBorder="1" applyAlignment="1" applyProtection="1">
      <alignment horizontal="center" vertical="center"/>
    </xf>
    <xf numFmtId="44" fontId="6" fillId="0" borderId="46" xfId="1" applyFont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textRotation="90" wrapText="1"/>
    </xf>
    <xf numFmtId="0" fontId="17" fillId="0" borderId="55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44" fontId="10" fillId="4" borderId="9" xfId="1" applyFont="1" applyFill="1" applyBorder="1" applyAlignment="1" applyProtection="1">
      <alignment horizontal="center" vertical="center" wrapText="1"/>
      <protection locked="0"/>
    </xf>
    <xf numFmtId="44" fontId="10" fillId="4" borderId="52" xfId="1" applyFont="1" applyFill="1" applyBorder="1" applyAlignment="1" applyProtection="1">
      <alignment horizontal="center" vertical="center" wrapText="1"/>
      <protection locked="0"/>
    </xf>
    <xf numFmtId="44" fontId="10" fillId="7" borderId="9" xfId="1" applyFont="1" applyFill="1" applyBorder="1" applyAlignment="1" applyProtection="1">
      <alignment horizontal="center" vertical="center"/>
    </xf>
    <xf numFmtId="44" fontId="10" fillId="7" borderId="52" xfId="1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4" fontId="10" fillId="4" borderId="17" xfId="1" applyFont="1" applyFill="1" applyBorder="1" applyAlignment="1" applyProtection="1">
      <alignment horizontal="center" vertical="center" wrapText="1"/>
      <protection locked="0"/>
    </xf>
    <xf numFmtId="44" fontId="10" fillId="4" borderId="56" xfId="1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44" fontId="10" fillId="4" borderId="26" xfId="1" applyFont="1" applyFill="1" applyBorder="1" applyAlignment="1" applyProtection="1">
      <alignment horizontal="center" vertical="center" wrapText="1"/>
      <protection locked="0"/>
    </xf>
    <xf numFmtId="44" fontId="10" fillId="4" borderId="46" xfId="1" applyFont="1" applyFill="1" applyBorder="1" applyAlignment="1" applyProtection="1">
      <alignment horizontal="center" vertical="center" wrapText="1"/>
      <protection locked="0"/>
    </xf>
    <xf numFmtId="44" fontId="10" fillId="6" borderId="46" xfId="1" applyFont="1" applyFill="1" applyBorder="1" applyAlignment="1" applyProtection="1">
      <alignment horizontal="center" vertical="center"/>
    </xf>
    <xf numFmtId="44" fontId="10" fillId="6" borderId="24" xfId="1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wrapText="1"/>
      <protection locked="0"/>
    </xf>
    <xf numFmtId="44" fontId="10" fillId="4" borderId="26" xfId="1" applyFont="1" applyFill="1" applyBorder="1" applyAlignment="1" applyProtection="1">
      <alignment horizontal="center" wrapText="1"/>
      <protection locked="0"/>
    </xf>
    <xf numFmtId="44" fontId="10" fillId="4" borderId="25" xfId="1" applyFont="1" applyFill="1" applyBorder="1" applyAlignment="1" applyProtection="1">
      <alignment horizontal="center" wrapText="1"/>
      <protection locked="0"/>
    </xf>
    <xf numFmtId="44" fontId="10" fillId="4" borderId="50" xfId="1" applyFont="1" applyFill="1" applyBorder="1" applyAlignment="1" applyProtection="1">
      <alignment horizontal="center" wrapText="1"/>
      <protection locked="0"/>
    </xf>
    <xf numFmtId="44" fontId="10" fillId="4" borderId="14" xfId="1" applyFont="1" applyFill="1" applyBorder="1" applyAlignment="1" applyProtection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44" fontId="10" fillId="4" borderId="13" xfId="1" applyFont="1" applyFill="1" applyBorder="1" applyAlignment="1" applyProtection="1">
      <alignment horizontal="center" vertical="center" wrapText="1"/>
      <protection locked="0"/>
    </xf>
    <xf numFmtId="44" fontId="10" fillId="4" borderId="35" xfId="1" applyFont="1" applyFill="1" applyBorder="1" applyAlignment="1" applyProtection="1">
      <alignment horizontal="center" vertical="center" wrapText="1"/>
      <protection locked="0"/>
    </xf>
    <xf numFmtId="44" fontId="10" fillId="0" borderId="10" xfId="1" applyFont="1" applyBorder="1" applyAlignment="1" applyProtection="1">
      <alignment horizontal="center" vertical="center"/>
    </xf>
    <xf numFmtId="44" fontId="10" fillId="0" borderId="32" xfId="1" applyFont="1" applyBorder="1" applyAlignment="1" applyProtection="1">
      <alignment horizontal="center" vertical="center"/>
    </xf>
    <xf numFmtId="0" fontId="10" fillId="4" borderId="34" xfId="0" applyFont="1" applyFill="1" applyBorder="1" applyAlignment="1" applyProtection="1">
      <alignment horizontal="center" wrapText="1"/>
      <protection locked="0"/>
    </xf>
    <xf numFmtId="44" fontId="10" fillId="4" borderId="31" xfId="1" applyFont="1" applyFill="1" applyBorder="1" applyAlignment="1" applyProtection="1">
      <alignment horizontal="center" vertical="center" wrapText="1"/>
      <protection locked="0"/>
    </xf>
    <xf numFmtId="44" fontId="10" fillId="4" borderId="49" xfId="1" applyFont="1" applyFill="1" applyBorder="1" applyAlignment="1" applyProtection="1">
      <alignment horizontal="center" vertical="center" wrapText="1"/>
      <protection locked="0"/>
    </xf>
    <xf numFmtId="44" fontId="10" fillId="0" borderId="29" xfId="1" applyFont="1" applyBorder="1" applyAlignment="1" applyProtection="1">
      <alignment horizontal="center" vertical="center"/>
    </xf>
    <xf numFmtId="44" fontId="10" fillId="0" borderId="30" xfId="1" applyFont="1" applyBorder="1" applyAlignment="1" applyProtection="1">
      <alignment horizontal="center" vertical="center"/>
    </xf>
    <xf numFmtId="0" fontId="10" fillId="0" borderId="4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4" fontId="6" fillId="0" borderId="23" xfId="1" applyFont="1" applyBorder="1" applyAlignment="1" applyProtection="1">
      <alignment horizontal="center" vertical="center"/>
    </xf>
    <xf numFmtId="44" fontId="6" fillId="0" borderId="24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2390775</xdr:colOff>
      <xdr:row>48</xdr:row>
      <xdr:rowOff>206092</xdr:rowOff>
    </xdr:from>
    <xdr:to>
      <xdr:col>25</xdr:col>
      <xdr:colOff>1809750</xdr:colOff>
      <xdr:row>52</xdr:row>
      <xdr:rowOff>262237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7B0DCA-61AE-42C7-A49F-9749C74FA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35225" y="15388942"/>
          <a:ext cx="1857375" cy="1065795"/>
        </a:xfrm>
        <a:prstGeom prst="rect">
          <a:avLst/>
        </a:prstGeom>
      </xdr:spPr>
    </xdr:pic>
    <xdr:clientData/>
  </xdr:twoCellAnchor>
  <xdr:twoCellAnchor editAs="oneCell">
    <xdr:from>
      <xdr:col>24</xdr:col>
      <xdr:colOff>485775</xdr:colOff>
      <xdr:row>48</xdr:row>
      <xdr:rowOff>161924</xdr:rowOff>
    </xdr:from>
    <xdr:to>
      <xdr:col>24</xdr:col>
      <xdr:colOff>2307196</xdr:colOff>
      <xdr:row>52</xdr:row>
      <xdr:rowOff>277912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FF4070-31A5-46B4-ACBF-2E007164D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0225" y="15344774"/>
          <a:ext cx="1821421" cy="1125638"/>
        </a:xfrm>
        <a:prstGeom prst="rect">
          <a:avLst/>
        </a:prstGeom>
      </xdr:spPr>
    </xdr:pic>
    <xdr:clientData/>
  </xdr:twoCellAnchor>
  <xdr:twoCellAnchor editAs="oneCell">
    <xdr:from>
      <xdr:col>24</xdr:col>
      <xdr:colOff>151910</xdr:colOff>
      <xdr:row>41</xdr:row>
      <xdr:rowOff>127000</xdr:rowOff>
    </xdr:from>
    <xdr:to>
      <xdr:col>24</xdr:col>
      <xdr:colOff>1588294</xdr:colOff>
      <xdr:row>47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AD7815-7364-4EB5-B9D4-6CDB70245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96360" y="13147675"/>
          <a:ext cx="1436384" cy="1784350"/>
        </a:xfrm>
        <a:prstGeom prst="rect">
          <a:avLst/>
        </a:prstGeom>
      </xdr:spPr>
    </xdr:pic>
    <xdr:clientData/>
  </xdr:twoCellAnchor>
  <xdr:twoCellAnchor editAs="oneCell">
    <xdr:from>
      <xdr:col>24</xdr:col>
      <xdr:colOff>2016774</xdr:colOff>
      <xdr:row>41</xdr:row>
      <xdr:rowOff>105834</xdr:rowOff>
    </xdr:from>
    <xdr:to>
      <xdr:col>25</xdr:col>
      <xdr:colOff>1068485</xdr:colOff>
      <xdr:row>47</xdr:row>
      <xdr:rowOff>193399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BA998B-618C-46AD-884A-21C5D0364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61224" y="13126509"/>
          <a:ext cx="1490111" cy="1840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Purchasing/Projects/Camp/Summer%20Apparel/2023/2023%20Summer%20Staff%20%20Camper%20Apparel%20to%20Camp%20Superviso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23 Athletic Order"/>
      <sheetName val="2023 Cotton Order "/>
      <sheetName val="Athletics "/>
      <sheetName val="Centennial Ice"/>
      <sheetName val="Deer Creek"/>
      <sheetName val="Heller "/>
      <sheetName val="Parks &amp; Golf"/>
      <sheetName val="Recreation "/>
      <sheetName val="Hats"/>
      <sheetName val="Backpacks "/>
    </sheetNames>
    <sheetDataSet>
      <sheetData sheetId="0"/>
      <sheetData sheetId="1"/>
      <sheetData sheetId="2"/>
      <sheetData sheetId="3">
        <row r="3">
          <cell r="K3">
            <v>2</v>
          </cell>
          <cell r="L3">
            <v>4</v>
          </cell>
          <cell r="M3">
            <v>4</v>
          </cell>
          <cell r="N3">
            <v>3</v>
          </cell>
          <cell r="O3">
            <v>1</v>
          </cell>
        </row>
        <row r="11">
          <cell r="L11">
            <v>5</v>
          </cell>
          <cell r="M11">
            <v>5</v>
          </cell>
          <cell r="N11">
            <v>5</v>
          </cell>
          <cell r="O11">
            <v>1</v>
          </cell>
        </row>
      </sheetData>
      <sheetData sheetId="4">
        <row r="4">
          <cell r="K4">
            <v>2</v>
          </cell>
          <cell r="L4">
            <v>3</v>
          </cell>
          <cell r="M4">
            <v>4</v>
          </cell>
        </row>
        <row r="8">
          <cell r="C8" t="str">
            <v>Sport Tek (YST350 &amp; ST350)</v>
          </cell>
          <cell r="D8" t="str">
            <v xml:space="preserve">White </v>
          </cell>
          <cell r="F8">
            <v>10</v>
          </cell>
          <cell r="G8">
            <v>10</v>
          </cell>
          <cell r="H8">
            <v>10</v>
          </cell>
          <cell r="I8">
            <v>10</v>
          </cell>
          <cell r="K8">
            <v>10</v>
          </cell>
          <cell r="L8">
            <v>6</v>
          </cell>
          <cell r="S8" t="str">
            <v>2 COLOR - BLACK and PURPLE -Girls Play Strong Camp Logo centered on chest</v>
          </cell>
          <cell r="T8" t="str">
            <v>1 color - BLACK - "Adventure Found" logo centered on back</v>
          </cell>
        </row>
      </sheetData>
      <sheetData sheetId="5">
        <row r="3">
          <cell r="G3" t="str">
            <v>.</v>
          </cell>
          <cell r="L3">
            <v>2</v>
          </cell>
          <cell r="M3">
            <v>5</v>
          </cell>
          <cell r="N3">
            <v>4</v>
          </cell>
        </row>
      </sheetData>
      <sheetData sheetId="6">
        <row r="3">
          <cell r="K3">
            <v>3</v>
          </cell>
          <cell r="L3">
            <v>6</v>
          </cell>
          <cell r="M3">
            <v>3</v>
          </cell>
        </row>
        <row r="4">
          <cell r="K4">
            <v>6</v>
          </cell>
          <cell r="L4">
            <v>12</v>
          </cell>
          <cell r="M4">
            <v>5</v>
          </cell>
        </row>
        <row r="7">
          <cell r="C7" t="str">
            <v>Gildan 50/50 Dry/Blend 5.6 Oz</v>
          </cell>
          <cell r="D7" t="str">
            <v>White</v>
          </cell>
          <cell r="F7">
            <v>40</v>
          </cell>
          <cell r="G7">
            <v>10</v>
          </cell>
          <cell r="H7">
            <v>2</v>
          </cell>
          <cell r="K7">
            <v>2</v>
          </cell>
          <cell r="S7" t="str">
            <v xml:space="preserve">1 color - ROYAL BLUE - "High Tide Low Tide" Logo on Center </v>
          </cell>
          <cell r="T7" t="str">
            <v>1 color - ROYAL BLUE - "Adventure Found" logo centered on back</v>
          </cell>
        </row>
        <row r="11">
          <cell r="K11">
            <v>5</v>
          </cell>
          <cell r="L11">
            <v>8</v>
          </cell>
          <cell r="M11">
            <v>8</v>
          </cell>
          <cell r="N11">
            <v>2</v>
          </cell>
        </row>
        <row r="12">
          <cell r="K12">
            <v>5</v>
          </cell>
          <cell r="L12">
            <v>8</v>
          </cell>
          <cell r="M12">
            <v>8</v>
          </cell>
          <cell r="N12">
            <v>2</v>
          </cell>
        </row>
        <row r="15">
          <cell r="C15" t="str">
            <v>Gildan 50/50 Dry/Blend 5.6 Oz</v>
          </cell>
          <cell r="D15" t="str">
            <v>Kelly Green</v>
          </cell>
          <cell r="F15">
            <v>4</v>
          </cell>
          <cell r="G15">
            <v>20</v>
          </cell>
          <cell r="H15">
            <v>10</v>
          </cell>
          <cell r="K15">
            <v>6</v>
          </cell>
          <cell r="L15">
            <v>4</v>
          </cell>
          <cell r="M15">
            <v>2</v>
          </cell>
          <cell r="S15" t="str">
            <v xml:space="preserve">1 color - BLACK - "Into the Wild" Logo on Center </v>
          </cell>
          <cell r="T15" t="str">
            <v>1 color - BLACK - "Adventure Found" logo centered on back</v>
          </cell>
        </row>
        <row r="19">
          <cell r="K19">
            <v>5</v>
          </cell>
          <cell r="L19">
            <v>8</v>
          </cell>
          <cell r="M19">
            <v>10</v>
          </cell>
          <cell r="N19">
            <v>2</v>
          </cell>
        </row>
        <row r="20">
          <cell r="K20">
            <v>5</v>
          </cell>
          <cell r="L20">
            <v>8</v>
          </cell>
          <cell r="M20">
            <v>10</v>
          </cell>
          <cell r="N20">
            <v>2</v>
          </cell>
        </row>
        <row r="23">
          <cell r="C23" t="str">
            <v>Gildan 50/50 Dry/Blend 5.6 Oz</v>
          </cell>
          <cell r="D23" t="str">
            <v xml:space="preserve">Forest Green </v>
          </cell>
          <cell r="G23">
            <v>24</v>
          </cell>
          <cell r="H23">
            <v>9</v>
          </cell>
          <cell r="K23">
            <v>6</v>
          </cell>
          <cell r="L23">
            <v>11</v>
          </cell>
          <cell r="M23">
            <v>6</v>
          </cell>
          <cell r="S23" t="str">
            <v xml:space="preserve">1 color - CREAM - "Trekkers" Logo Screen on Center </v>
          </cell>
          <cell r="T23" t="str">
            <v>1 color - CREAM - "Adventure Found" logo centered on back</v>
          </cell>
        </row>
        <row r="27">
          <cell r="L27">
            <v>2</v>
          </cell>
          <cell r="M27">
            <v>2</v>
          </cell>
        </row>
        <row r="28">
          <cell r="L28">
            <v>4</v>
          </cell>
          <cell r="M28">
            <v>4</v>
          </cell>
        </row>
        <row r="31">
          <cell r="C31" t="str">
            <v>Gildan 50/50 Dry/Blend 5.6 Oz</v>
          </cell>
          <cell r="D31" t="str">
            <v>Gray</v>
          </cell>
          <cell r="H31">
            <v>4</v>
          </cell>
          <cell r="K31">
            <v>5</v>
          </cell>
          <cell r="L31">
            <v>11</v>
          </cell>
          <cell r="M31">
            <v>5</v>
          </cell>
          <cell r="N31">
            <v>1</v>
          </cell>
          <cell r="S31" t="str">
            <v xml:space="preserve">1 Color - ROYAL BLUE - "OAC" Logo Screen on Center </v>
          </cell>
          <cell r="T31" t="str">
            <v>1 color - ROYAL BLUE - "Adventure Found" logo centered on back</v>
          </cell>
        </row>
      </sheetData>
      <sheetData sheetId="7">
        <row r="4">
          <cell r="C4" t="str">
            <v>Hooded Sweatshirt 50% cotton, 50% polyester blend 9 oz. min.</v>
          </cell>
          <cell r="D4" t="str">
            <v xml:space="preserve">Royal Blue </v>
          </cell>
          <cell r="L4">
            <v>15</v>
          </cell>
          <cell r="M4">
            <v>10</v>
          </cell>
          <cell r="N4">
            <v>20</v>
          </cell>
          <cell r="O4">
            <v>15</v>
          </cell>
          <cell r="P4">
            <v>10</v>
          </cell>
          <cell r="R4" t="str">
            <v xml:space="preserve">1 color - WHITE - PDHP Logo on left chest with "STAFF" under the logo </v>
          </cell>
          <cell r="S4" t="str">
            <v>N/A</v>
          </cell>
        </row>
        <row r="5">
          <cell r="C5" t="str">
            <v>Crew Neck Sweatshirt 50% cotton, 50% polyester blend 9 oz. min.</v>
          </cell>
          <cell r="D5" t="str">
            <v xml:space="preserve">Royal Blue 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R5" t="str">
            <v xml:space="preserve">1 color - WHITE - PDHP Logo on left chest with "STAFF" under the logo </v>
          </cell>
          <cell r="S5" t="str">
            <v>N/A</v>
          </cell>
        </row>
        <row r="6">
          <cell r="C6" t="str">
            <v>Long Sleeve t-shirt 100% cotton 6oz min to 7oz max</v>
          </cell>
          <cell r="D6" t="str">
            <v>Medium Gray</v>
          </cell>
          <cell r="L6">
            <v>0</v>
          </cell>
          <cell r="M6">
            <v>20</v>
          </cell>
          <cell r="N6">
            <v>15</v>
          </cell>
          <cell r="O6">
            <v>15</v>
          </cell>
          <cell r="P6">
            <v>5</v>
          </cell>
          <cell r="R6" t="str">
            <v xml:space="preserve">1 color - NAVY BLUE - PDHP Logo on left chest with "STAFF" under the logo </v>
          </cell>
          <cell r="S6" t="str">
            <v>N/A</v>
          </cell>
        </row>
        <row r="7">
          <cell r="C7" t="str">
            <v>t-shirt 100% cotton 5oz min to 6oz max</v>
          </cell>
          <cell r="D7" t="str">
            <v xml:space="preserve">Medium Gray </v>
          </cell>
          <cell r="L7">
            <v>10</v>
          </cell>
          <cell r="M7">
            <v>30</v>
          </cell>
          <cell r="N7">
            <v>10</v>
          </cell>
          <cell r="O7">
            <v>15</v>
          </cell>
          <cell r="P7">
            <v>5</v>
          </cell>
          <cell r="R7" t="str">
            <v xml:space="preserve">1 color - NAVY BLUE - PDHP Logo on left chest with "STAFF" under the logo </v>
          </cell>
          <cell r="S7" t="str">
            <v>N/A</v>
          </cell>
        </row>
      </sheetData>
      <sheetData sheetId="8">
        <row r="3">
          <cell r="C3" t="str">
            <v xml:space="preserve">Hooded Sweatshirt 9 oz 50/50 Dry/Blend </v>
          </cell>
          <cell r="D3" t="str">
            <v>Irish Green</v>
          </cell>
          <cell r="K3">
            <v>4</v>
          </cell>
          <cell r="L3">
            <v>6</v>
          </cell>
          <cell r="M3">
            <v>4</v>
          </cell>
          <cell r="S3" t="str">
            <v>1 color - WHITE- "ADVENTURE GUIDE" center chest with PDHP Logo under</v>
          </cell>
          <cell r="T3" t="str">
            <v>1 color - WHITE - "STAFF" centered on back with "Park District of Highland Park" banner image under</v>
          </cell>
        </row>
        <row r="4">
          <cell r="C4" t="str">
            <v xml:space="preserve">Staff T-shirt AVIL 980 </v>
          </cell>
          <cell r="D4" t="str">
            <v>Irish Green</v>
          </cell>
          <cell r="K4">
            <v>4</v>
          </cell>
          <cell r="L4">
            <v>6</v>
          </cell>
          <cell r="M4">
            <v>4</v>
          </cell>
          <cell r="S4" t="str">
            <v>1 color - WHITE- "ADVENTURE GUIDE" center chest with PDHP Logo under</v>
          </cell>
          <cell r="T4" t="str">
            <v>1 color - WHITE - "STAFF" centered on back with "Park District of Highland Park" banner image under</v>
          </cell>
        </row>
        <row r="7">
          <cell r="C7" t="str">
            <v>Jerzees Dry-Power Active Youth 50/50 5.6oz</v>
          </cell>
          <cell r="D7" t="str">
            <v>Gold</v>
          </cell>
          <cell r="F7">
            <v>35</v>
          </cell>
          <cell r="G7">
            <v>20</v>
          </cell>
          <cell r="H7">
            <v>2</v>
          </cell>
          <cell r="L7">
            <v>1</v>
          </cell>
          <cell r="S7" t="str">
            <v xml:space="preserve">1 color - BLACK - "Camp Sunshine" with PDHP Logo White Screen on Center </v>
          </cell>
          <cell r="T7" t="str">
            <v>1 color - BLACK - "Adventure Found" logo centered on back</v>
          </cell>
        </row>
        <row r="11">
          <cell r="J11">
            <v>0</v>
          </cell>
          <cell r="K11">
            <v>0</v>
          </cell>
          <cell r="L11">
            <v>2</v>
          </cell>
          <cell r="M11">
            <v>2</v>
          </cell>
          <cell r="N11">
            <v>2</v>
          </cell>
          <cell r="O11">
            <v>0</v>
          </cell>
          <cell r="P11">
            <v>0</v>
          </cell>
        </row>
        <row r="12">
          <cell r="J12">
            <v>0</v>
          </cell>
          <cell r="K12">
            <v>0</v>
          </cell>
          <cell r="L12">
            <v>4</v>
          </cell>
          <cell r="M12">
            <v>4</v>
          </cell>
          <cell r="N12">
            <v>4</v>
          </cell>
          <cell r="O12">
            <v>0</v>
          </cell>
          <cell r="P12">
            <v>0</v>
          </cell>
        </row>
        <row r="15">
          <cell r="C15" t="str">
            <v>Comfort Colors Heavyweight Color Blast Adult Tee #1745</v>
          </cell>
          <cell r="D15" t="str">
            <v>Fern</v>
          </cell>
          <cell r="E15">
            <v>0</v>
          </cell>
          <cell r="F15">
            <v>0</v>
          </cell>
          <cell r="G15">
            <v>10</v>
          </cell>
          <cell r="H15">
            <v>10</v>
          </cell>
          <cell r="I15">
            <v>0</v>
          </cell>
          <cell r="J15">
            <v>0</v>
          </cell>
          <cell r="K15">
            <v>10</v>
          </cell>
          <cell r="L15">
            <v>16</v>
          </cell>
          <cell r="M15">
            <v>10</v>
          </cell>
          <cell r="N15">
            <v>4</v>
          </cell>
          <cell r="O15">
            <v>0</v>
          </cell>
          <cell r="P15">
            <v>0</v>
          </cell>
          <cell r="S15" t="str">
            <v xml:space="preserve">1 color - WHITE - " C.I.T"  logo center chest (White) </v>
          </cell>
          <cell r="T15" t="str">
            <v>1 color - WHITE - "Adventure Found" logo centered on back</v>
          </cell>
        </row>
        <row r="19">
          <cell r="K19">
            <v>10</v>
          </cell>
          <cell r="L19">
            <v>10</v>
          </cell>
          <cell r="M19">
            <v>25</v>
          </cell>
          <cell r="N19">
            <v>8</v>
          </cell>
          <cell r="O19">
            <v>5</v>
          </cell>
        </row>
        <row r="20">
          <cell r="K20">
            <v>10</v>
          </cell>
          <cell r="L20">
            <v>40</v>
          </cell>
          <cell r="M20">
            <v>30</v>
          </cell>
          <cell r="N20">
            <v>8</v>
          </cell>
          <cell r="O20">
            <v>5</v>
          </cell>
        </row>
        <row r="23">
          <cell r="C23" t="str">
            <v>Gildan 50/50 Dry/Blend 5.6 Oz</v>
          </cell>
          <cell r="D23" t="str">
            <v xml:space="preserve">Carolina Blue </v>
          </cell>
          <cell r="E23">
            <v>10</v>
          </cell>
          <cell r="F23">
            <v>60</v>
          </cell>
          <cell r="G23">
            <v>50</v>
          </cell>
          <cell r="H23">
            <v>5</v>
          </cell>
          <cell r="S23" t="str">
            <v xml:space="preserve">1 color - WHITE -  "Junior Crew" logo centered on chest </v>
          </cell>
          <cell r="T23" t="str">
            <v>1 color - WHITE - "Adventure Found" logo centered on back</v>
          </cell>
        </row>
        <row r="24">
          <cell r="C24" t="str">
            <v>Gildan 50/50 Dry/Blend 5.6 Oz</v>
          </cell>
          <cell r="D24" t="str">
            <v>Red</v>
          </cell>
          <cell r="F24">
            <v>20</v>
          </cell>
          <cell r="G24">
            <v>50</v>
          </cell>
          <cell r="H24">
            <v>50</v>
          </cell>
          <cell r="S24" t="str">
            <v xml:space="preserve">1 color - WHITE -  "Senior Crew" logo centered on chest </v>
          </cell>
          <cell r="T24" t="str">
            <v>1 color - WHITE- "Adventure Found" logo centered on back</v>
          </cell>
        </row>
        <row r="25">
          <cell r="C25" t="str">
            <v>Gildan 50/50 Dry/Blend 5.6 Oz</v>
          </cell>
          <cell r="D25" t="str">
            <v xml:space="preserve">Orange </v>
          </cell>
          <cell r="G25">
            <v>15</v>
          </cell>
          <cell r="H25">
            <v>25</v>
          </cell>
          <cell r="I25">
            <v>2</v>
          </cell>
          <cell r="S25" t="str">
            <v xml:space="preserve">1 color - WHITE - "Senior Crew XL " logo centered on chest </v>
          </cell>
          <cell r="T25" t="str">
            <v>1 color - WHITE - "Adventure Found" logo centered on back</v>
          </cell>
        </row>
        <row r="29">
          <cell r="J29">
            <v>0</v>
          </cell>
          <cell r="K29">
            <v>2</v>
          </cell>
          <cell r="L29">
            <v>2</v>
          </cell>
          <cell r="M29">
            <v>2</v>
          </cell>
          <cell r="N29">
            <v>2</v>
          </cell>
          <cell r="O29">
            <v>0</v>
          </cell>
          <cell r="P29">
            <v>0</v>
          </cell>
        </row>
        <row r="30">
          <cell r="J30">
            <v>0</v>
          </cell>
          <cell r="K30">
            <v>4</v>
          </cell>
          <cell r="L30">
            <v>4</v>
          </cell>
          <cell r="M30">
            <v>4</v>
          </cell>
          <cell r="N30">
            <v>4</v>
          </cell>
          <cell r="O30">
            <v>0</v>
          </cell>
          <cell r="P30">
            <v>0</v>
          </cell>
        </row>
        <row r="33">
          <cell r="D33" t="str">
            <v>Tenessee Orange</v>
          </cell>
          <cell r="E33">
            <v>0</v>
          </cell>
          <cell r="F33">
            <v>24</v>
          </cell>
          <cell r="G33">
            <v>36</v>
          </cell>
          <cell r="H33">
            <v>36</v>
          </cell>
          <cell r="I33">
            <v>0</v>
          </cell>
          <cell r="J33">
            <v>0</v>
          </cell>
          <cell r="K33">
            <v>24</v>
          </cell>
          <cell r="L33">
            <v>16</v>
          </cell>
          <cell r="M33">
            <v>12</v>
          </cell>
          <cell r="N33">
            <v>0</v>
          </cell>
          <cell r="O33">
            <v>0</v>
          </cell>
          <cell r="P33">
            <v>0</v>
          </cell>
          <cell r="S33" t="str">
            <v xml:space="preserve">1 color - WHITE - " S.P.O.T"  logo center chest (White) </v>
          </cell>
          <cell r="T33" t="str">
            <v>1 color - WHITE - "Adventure Found" logo centered on back</v>
          </cell>
        </row>
        <row r="37">
          <cell r="J37">
            <v>0</v>
          </cell>
          <cell r="K37">
            <v>0</v>
          </cell>
          <cell r="L37">
            <v>6</v>
          </cell>
          <cell r="M37">
            <v>10</v>
          </cell>
          <cell r="N37">
            <v>4</v>
          </cell>
          <cell r="O37">
            <v>0</v>
          </cell>
          <cell r="P37">
            <v>0</v>
          </cell>
        </row>
        <row r="38">
          <cell r="J38">
            <v>0</v>
          </cell>
          <cell r="K38">
            <v>6</v>
          </cell>
          <cell r="L38">
            <v>20</v>
          </cell>
          <cell r="M38">
            <v>16</v>
          </cell>
          <cell r="N38">
            <v>8</v>
          </cell>
          <cell r="O38">
            <v>2</v>
          </cell>
          <cell r="P38">
            <v>0</v>
          </cell>
        </row>
        <row r="41">
          <cell r="C41" t="str">
            <v>Gildan 500B Heavy Cotton 5.3 oz/yd</v>
          </cell>
          <cell r="D41" t="str">
            <v>Graphite Heather</v>
          </cell>
          <cell r="E41">
            <v>0</v>
          </cell>
          <cell r="F41">
            <v>40</v>
          </cell>
          <cell r="G41">
            <v>40</v>
          </cell>
          <cell r="H41">
            <v>16</v>
          </cell>
          <cell r="I41">
            <v>0</v>
          </cell>
          <cell r="J41">
            <v>0</v>
          </cell>
          <cell r="K41">
            <v>16</v>
          </cell>
          <cell r="L41">
            <v>8</v>
          </cell>
          <cell r="M41">
            <v>4</v>
          </cell>
          <cell r="N41">
            <v>0</v>
          </cell>
          <cell r="O41">
            <v>0</v>
          </cell>
          <cell r="P41">
            <v>0</v>
          </cell>
          <cell r="S41" t="str">
            <v xml:space="preserve">1 color - ROYAL BLUE -  "Take The Stage" logo centered on chest </v>
          </cell>
          <cell r="T41" t="str">
            <v>1 color - ROYAL BLUE - "Adventure Found" logo centered on back</v>
          </cell>
        </row>
        <row r="43">
          <cell r="C43" t="str">
            <v>Gildan 500B Heavy Cotton 5.3 oz/yd</v>
          </cell>
          <cell r="D43" t="str">
            <v>White (prepped dye shirt)</v>
          </cell>
          <cell r="E43">
            <v>0</v>
          </cell>
          <cell r="F43">
            <v>40</v>
          </cell>
          <cell r="G43">
            <v>40</v>
          </cell>
          <cell r="H43">
            <v>16</v>
          </cell>
          <cell r="I43">
            <v>0</v>
          </cell>
          <cell r="J43">
            <v>0</v>
          </cell>
          <cell r="K43">
            <v>22</v>
          </cell>
          <cell r="L43">
            <v>34</v>
          </cell>
          <cell r="M43">
            <v>30</v>
          </cell>
          <cell r="N43">
            <v>12</v>
          </cell>
          <cell r="O43">
            <v>2</v>
          </cell>
          <cell r="P43">
            <v>0</v>
          </cell>
          <cell r="S43" t="str">
            <v xml:space="preserve">1 color - BLACK - "Take The Stage" script </v>
          </cell>
          <cell r="T43" t="str">
            <v>1 color - BLACK - There's No Place Like Camp</v>
          </cell>
        </row>
        <row r="47">
          <cell r="C47" t="str">
            <v>Hooded Sweatshirt 50% cotton, 50% polyester blend 9 oz. min.</v>
          </cell>
          <cell r="D47" t="str">
            <v>Royal Blue</v>
          </cell>
          <cell r="J47">
            <v>0</v>
          </cell>
          <cell r="K47">
            <v>0</v>
          </cell>
          <cell r="L47">
            <v>4</v>
          </cell>
          <cell r="M47">
            <v>6</v>
          </cell>
          <cell r="N47">
            <v>6</v>
          </cell>
          <cell r="O47">
            <v>2</v>
          </cell>
          <cell r="P47">
            <v>0</v>
          </cell>
          <cell r="S47" t="str">
            <v>1 color - WHITE – “PDHP Logo” logo on left chest</v>
          </cell>
          <cell r="T47" t="str">
            <v>1 color - WHITE – “Adventure Found” logo</v>
          </cell>
        </row>
        <row r="48">
          <cell r="C48" t="str">
            <v xml:space="preserve">Staff T-shirt AVIL 980 </v>
          </cell>
          <cell r="D48" t="str">
            <v>Royal Blue</v>
          </cell>
          <cell r="J48">
            <v>0</v>
          </cell>
          <cell r="K48">
            <v>0</v>
          </cell>
          <cell r="L48">
            <v>8</v>
          </cell>
          <cell r="M48">
            <v>12</v>
          </cell>
          <cell r="N48">
            <v>12</v>
          </cell>
          <cell r="O48">
            <v>6</v>
          </cell>
          <cell r="P48">
            <v>0</v>
          </cell>
          <cell r="S48" t="str">
            <v xml:space="preserve">1 color - WHITE – “PDHP Logo” logo on left chest </v>
          </cell>
          <cell r="T48" t="str">
            <v>1 color - WHITE – “Adventure Found” logo</v>
          </cell>
        </row>
      </sheetData>
      <sheetData sheetId="9"/>
      <sheetData sheetId="10">
        <row r="2">
          <cell r="D2" t="str">
            <v>Black</v>
          </cell>
          <cell r="E2" t="str">
            <v>Red (FIRST AID)</v>
          </cell>
        </row>
        <row r="16">
          <cell r="D16">
            <v>402</v>
          </cell>
          <cell r="E16">
            <v>17</v>
          </cell>
        </row>
        <row r="32">
          <cell r="D32">
            <v>18</v>
          </cell>
          <cell r="E32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gmasters.com/two-zippered-fanny-pack?quantity=1&amp;custcol2=2" TargetMode="External"/><Relationship Id="rId2" Type="http://schemas.openxmlformats.org/officeDocument/2006/relationships/hyperlink" Target="https://www.bagmasters.com/two-zippered-fanny-pack?quantity=1&amp;custcol2=2" TargetMode="External"/><Relationship Id="rId1" Type="http://schemas.openxmlformats.org/officeDocument/2006/relationships/hyperlink" Target="https://www.bagmasters.com/champ-heavy-duty-backpack?quantity=1&amp;custcol2=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agmasters.com/champ-heavy-duty-backpack?quantity=1&amp;custcol2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AE2B-7EC8-4FC3-A137-8B1BF6D50CB0}">
  <sheetPr>
    <tabColor rgb="FFFF0000"/>
  </sheetPr>
  <dimension ref="B1:AN71"/>
  <sheetViews>
    <sheetView showGridLines="0" tabSelected="1" zoomScale="80" zoomScaleNormal="80" workbookViewId="0">
      <selection activeCell="R11" sqref="R11"/>
    </sheetView>
  </sheetViews>
  <sheetFormatPr baseColWidth="10" defaultColWidth="9.33203125" defaultRowHeight="31" x14ac:dyDescent="0.35"/>
  <cols>
    <col min="1" max="1" width="1" customWidth="1"/>
    <col min="2" max="2" width="5.6640625" style="58" customWidth="1"/>
    <col min="3" max="3" width="25" style="59" customWidth="1"/>
    <col min="4" max="4" width="16.33203125" style="57" customWidth="1"/>
    <col min="5" max="17" width="5.6640625" style="60" customWidth="1"/>
    <col min="18" max="22" width="9.6640625" style="61" customWidth="1"/>
    <col min="23" max="23" width="20.33203125" style="60" customWidth="1"/>
    <col min="24" max="24" width="17.6640625" style="11" hidden="1" customWidth="1"/>
    <col min="25" max="27" width="36.5" style="56" customWidth="1"/>
    <col min="28" max="28" width="82" style="57" customWidth="1"/>
  </cols>
  <sheetData>
    <row r="1" spans="2:40" ht="35.25" customHeight="1" thickBot="1" x14ac:dyDescent="0.25"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1"/>
      <c r="AB1" s="2" t="s">
        <v>0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43.5" customHeight="1" thickBot="1" x14ac:dyDescent="0.25">
      <c r="B2" s="25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5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5" t="s">
        <v>14</v>
      </c>
      <c r="P2" s="5" t="s">
        <v>15</v>
      </c>
      <c r="Q2" s="6" t="s">
        <v>16</v>
      </c>
      <c r="R2" s="7" t="s">
        <v>17</v>
      </c>
      <c r="S2" s="7" t="s">
        <v>18</v>
      </c>
      <c r="T2" s="8" t="s">
        <v>19</v>
      </c>
      <c r="U2" s="8" t="s">
        <v>20</v>
      </c>
      <c r="V2" s="9" t="s">
        <v>21</v>
      </c>
      <c r="W2" s="10" t="s">
        <v>16</v>
      </c>
      <c r="Y2" s="12" t="s">
        <v>22</v>
      </c>
      <c r="Z2" s="13" t="s">
        <v>23</v>
      </c>
      <c r="AA2" s="14" t="s">
        <v>24</v>
      </c>
      <c r="AB2" s="15" t="s">
        <v>25</v>
      </c>
    </row>
    <row r="3" spans="2:40" ht="32" x14ac:dyDescent="0.2">
      <c r="B3" s="253"/>
      <c r="C3" s="16" t="str">
        <f>'[1]Recreation '!C4</f>
        <v xml:space="preserve">Staff T-shirt AVIL 980 </v>
      </c>
      <c r="D3" s="17" t="str">
        <f>'[1]Recreation '!D4</f>
        <v>Irish Green</v>
      </c>
      <c r="E3" s="18">
        <f>SUM('[1]Recreation '!E4,'[1]Recreation '!E12,'[1]Recreation '!E20,'[1]Recreation '!E30,'[1]Recreation '!E38,'[1]Heller '!E4,'[1]Heller '!E12,'[1]Heller '!E20,'[1]Heller '!E28)</f>
        <v>0</v>
      </c>
      <c r="F3" s="18">
        <f>SUM('[1]Recreation '!F4,'[1]Recreation '!F12,'[1]Recreation '!F20,'[1]Recreation '!F30,'[1]Recreation '!F38,'[1]Heller '!F4,'[1]Heller '!F12,'[1]Heller '!F20,'[1]Heller '!F28)</f>
        <v>0</v>
      </c>
      <c r="G3" s="18">
        <f>SUM('[1]Recreation '!G4,'[1]Recreation '!G12,'[1]Recreation '!G20,'[1]Recreation '!G30,'[1]Recreation '!G38,'[1]Heller '!G4,'[1]Heller '!G12,'[1]Heller '!G20,'[1]Heller '!G28)</f>
        <v>0</v>
      </c>
      <c r="H3" s="18">
        <f>SUM('[1]Recreation '!H4,'[1]Recreation '!H12,'[1]Recreation '!H20,'[1]Recreation '!H30,'[1]Recreation '!H38,'[1]Heller '!H4,'[1]Heller '!H12,'[1]Heller '!H20,'[1]Heller '!H28)</f>
        <v>0</v>
      </c>
      <c r="I3" s="18">
        <f>SUM('[1]Recreation '!I4,'[1]Recreation '!I12,'[1]Recreation '!I20,'[1]Recreation '!I30,'[1]Recreation '!I38,'[1]Heller '!I4,'[1]Heller '!I12,'[1]Heller '!I20,'[1]Heller '!I28)</f>
        <v>0</v>
      </c>
      <c r="J3" s="18">
        <f>SUM('[1]Recreation '!J4,'[1]Recreation '!J12,'[1]Recreation '!J20,'[1]Recreation '!J30,'[1]Recreation '!J38,'[1]Heller '!J4,'[1]Heller '!J12,'[1]Heller '!J20,'[1]Heller '!J28)</f>
        <v>0</v>
      </c>
      <c r="K3" s="18">
        <f>SUM('[1]Recreation '!K4,'[1]Recreation '!K12,'[1]Recreation '!K20,'[1]Recreation '!K30,'[1]Recreation '!K38,'[1]Heller '!K4,'[1]Heller '!K12,'[1]Heller '!K20,'[1]Heller '!K28)</f>
        <v>40</v>
      </c>
      <c r="L3" s="18">
        <f>SUM('[1]Recreation '!L4,'[1]Recreation '!L12,'[1]Recreation '!L20,'[1]Recreation '!L30,'[1]Recreation '!L38,'[1]Heller '!L4,'[1]Heller '!L12,'[1]Heller '!L20,'[1]Heller '!L28)</f>
        <v>106</v>
      </c>
      <c r="M3" s="18">
        <f>SUM('[1]Recreation '!M4,'[1]Recreation '!M12,'[1]Recreation '!M20,'[1]Recreation '!M30,'[1]Recreation '!M38,'[1]Heller '!M4,'[1]Heller '!M12,'[1]Heller '!M20,'[1]Heller '!M28)</f>
        <v>85</v>
      </c>
      <c r="N3" s="18">
        <f>SUM('[1]Recreation '!N4,'[1]Recreation '!N12,'[1]Recreation '!N20,'[1]Recreation '!N30,'[1]Recreation '!N38,'[1]Heller '!N4,'[1]Heller '!N12,'[1]Heller '!N20,'[1]Heller '!N28)</f>
        <v>28</v>
      </c>
      <c r="O3" s="18">
        <f>SUM('[1]Recreation '!O4,'[1]Recreation '!O12,'[1]Recreation '!O20,'[1]Recreation '!O30,'[1]Recreation '!O38,'[1]Heller '!O4,'[1]Heller '!O12,'[1]Heller '!O20,'[1]Heller '!O28)</f>
        <v>7</v>
      </c>
      <c r="P3" s="18">
        <f>SUM('[1]Recreation '!P4,'[1]Recreation '!P12,'[1]Recreation '!P20,'[1]Recreation '!P30,'[1]Recreation '!P38,'[1]Heller '!P4,'[1]Heller '!P12,'[1]Heller '!P20,'[1]Heller '!P28)</f>
        <v>0</v>
      </c>
      <c r="Q3" s="19">
        <f t="shared" ref="Q3:Q6" si="0">SUM(E3:P3)</f>
        <v>266</v>
      </c>
      <c r="R3" s="20"/>
      <c r="S3" s="20"/>
      <c r="T3" s="20"/>
      <c r="U3" s="20"/>
      <c r="V3" s="20"/>
      <c r="W3" s="21">
        <f>SUM(E3:I3)*R3+SUM(J3:M3)*S3+SUM(N3)*T3+SUM(O3)*U3+SUM(P3)*V3</f>
        <v>0</v>
      </c>
      <c r="X3" s="22" t="s">
        <v>26</v>
      </c>
      <c r="Y3" s="23" t="str">
        <f>'[1]Recreation '!S4</f>
        <v>1 color - WHITE- "ADVENTURE GUIDE" center chest with PDHP Logo under</v>
      </c>
      <c r="Z3" s="24" t="str">
        <f>'[1]Recreation '!T4</f>
        <v>1 color - WHITE - "STAFF" centered on back with "Park District of Highland Park" banner image under</v>
      </c>
      <c r="AA3" s="25" t="s">
        <v>27</v>
      </c>
      <c r="AB3" s="26"/>
    </row>
    <row r="4" spans="2:40" ht="26" x14ac:dyDescent="0.2">
      <c r="B4" s="253"/>
      <c r="C4" s="27" t="str">
        <f>'[1]Recreation '!C3</f>
        <v xml:space="preserve">Hooded Sweatshirt 9 oz 50/50 Dry/Blend </v>
      </c>
      <c r="D4" s="28" t="str">
        <f>'[1]Recreation '!D3</f>
        <v>Irish Green</v>
      </c>
      <c r="E4" s="29">
        <f>SUM('[1]Recreation '!E3,'[1]Recreation '!E11,'[1]Recreation '!E19,'[1]Recreation '!E29,'[1]Recreation '!E37,'[1]Athletics '!E3,'[1]Athletics '!E11,'[1]Centennial Ice'!E4,'[1]Heller '!E3,'[1]Heller '!E11,'[1]Heller '!E19,'[1]Heller '!E27,'[1]Deer Creek'!E3)</f>
        <v>0</v>
      </c>
      <c r="F4" s="29">
        <f>SUM('[1]Recreation '!F3,'[1]Recreation '!F11,'[1]Recreation '!F19,'[1]Recreation '!F29,'[1]Recreation '!F37,'[1]Athletics '!F3,'[1]Athletics '!F11,'[1]Centennial Ice'!F4,'[1]Heller '!F3,'[1]Heller '!F11,'[1]Heller '!F19,'[1]Heller '!F27,'[1]Deer Creek'!F3)</f>
        <v>0</v>
      </c>
      <c r="G4" s="29">
        <f>SUM('[1]Recreation '!G3,'[1]Recreation '!G11,'[1]Recreation '!G19,'[1]Recreation '!G29,'[1]Recreation '!G37,'[1]Athletics '!G3,'[1]Athletics '!G11,'[1]Centennial Ice'!G4,'[1]Heller '!G3,'[1]Heller '!G11,'[1]Heller '!G19,'[1]Heller '!G27,'[1]Deer Creek'!G3)</f>
        <v>0</v>
      </c>
      <c r="H4" s="29">
        <f>SUM('[1]Recreation '!H3,'[1]Recreation '!H11,'[1]Recreation '!H19,'[1]Recreation '!H29,'[1]Recreation '!H37,'[1]Athletics '!H3,'[1]Athletics '!H11,'[1]Centennial Ice'!H4,'[1]Heller '!H3,'[1]Heller '!H11,'[1]Heller '!H19,'[1]Heller '!H27,'[1]Deer Creek'!H3)</f>
        <v>0</v>
      </c>
      <c r="I4" s="29">
        <f>SUM('[1]Recreation '!I3,'[1]Recreation '!I11,'[1]Recreation '!I19,'[1]Recreation '!I29,'[1]Recreation '!I37,'[1]Athletics '!I3,'[1]Athletics '!I11,'[1]Centennial Ice'!I4,'[1]Heller '!I3,'[1]Heller '!I11,'[1]Heller '!I19,'[1]Heller '!I27,'[1]Deer Creek'!I3)</f>
        <v>0</v>
      </c>
      <c r="J4" s="29">
        <f>SUM('[1]Recreation '!J3,'[1]Recreation '!J11,'[1]Recreation '!J19,'[1]Recreation '!J29,'[1]Recreation '!J37,'[1]Athletics '!J3,'[1]Athletics '!J11,'[1]Centennial Ice'!J4,'[1]Heller '!J3,'[1]Heller '!J11,'[1]Heller '!J19,'[1]Heller '!J27,'[1]Deer Creek'!J3)</f>
        <v>0</v>
      </c>
      <c r="K4" s="29">
        <f>SUM('[1]Recreation '!K3,'[1]Recreation '!K11,'[1]Recreation '!K19,'[1]Recreation '!K29,'[1]Recreation '!K37,'[1]Athletics '!K3,'[1]Athletics '!K11,'[1]Centennial Ice'!K4,'[1]Heller '!K3,'[1]Heller '!K11,'[1]Heller '!K19,'[1]Heller '!K27,'[1]Deer Creek'!K3)</f>
        <v>33</v>
      </c>
      <c r="L4" s="29">
        <f>SUM('[1]Recreation '!L3,'[1]Recreation '!L11,'[1]Recreation '!L19,'[1]Recreation '!L29,'[1]Recreation '!L37,'[1]Athletics '!L3,'[1]Athletics '!L11,'[1]Centennial Ice'!L4,'[1]Heller '!L3,'[1]Heller '!L11,'[1]Heller '!L19,'[1]Heller '!L27,'[1]Deer Creek'!L3)</f>
        <v>64</v>
      </c>
      <c r="M4" s="29">
        <f>SUM('[1]Recreation '!M3,'[1]Recreation '!M11,'[1]Recreation '!M19,'[1]Recreation '!M29,'[1]Recreation '!M37,'[1]Athletics '!M3,'[1]Athletics '!M11,'[1]Centennial Ice'!M4,'[1]Heller '!M3,'[1]Heller '!M11,'[1]Heller '!M19,'[1]Heller '!M27,'[1]Deer Creek'!M3)</f>
        <v>84</v>
      </c>
      <c r="N4" s="29">
        <f>SUM('[1]Recreation '!N3,'[1]Recreation '!N11,'[1]Recreation '!N19,'[1]Recreation '!N29,'[1]Recreation '!N37,'[1]Athletics '!N3,'[1]Athletics '!N11,'[1]Centennial Ice'!N4,'[1]Heller '!N3,'[1]Heller '!N11,'[1]Heller '!N19,'[1]Heller '!N27,'[1]Deer Creek'!N3)</f>
        <v>32</v>
      </c>
      <c r="O4" s="29">
        <f>SUM('[1]Recreation '!O3,'[1]Recreation '!O11,'[1]Recreation '!O19,'[1]Recreation '!O29,'[1]Recreation '!O37,'[1]Athletics '!O3,'[1]Athletics '!O11,'[1]Centennial Ice'!O4,'[1]Heller '!O3,'[1]Heller '!O11,'[1]Heller '!O19,'[1]Heller '!O27,'[1]Deer Creek'!O3)</f>
        <v>7</v>
      </c>
      <c r="P4" s="29">
        <f>SUM('[1]Recreation '!P3,'[1]Recreation '!P11,'[1]Recreation '!P19,'[1]Recreation '!P29,'[1]Recreation '!P37,'[1]Athletics '!P3,'[1]Athletics '!P11,'[1]Centennial Ice'!P4,'[1]Heller '!P3,'[1]Heller '!P11,'[1]Heller '!P19,'[1]Heller '!P27,'[1]Deer Creek'!P3)</f>
        <v>0</v>
      </c>
      <c r="Q4" s="30">
        <f t="shared" si="0"/>
        <v>220</v>
      </c>
      <c r="R4" s="31"/>
      <c r="S4" s="31"/>
      <c r="T4" s="31"/>
      <c r="U4" s="31"/>
      <c r="V4" s="31"/>
      <c r="W4" s="32">
        <f t="shared" ref="W4" si="1">SUM(E4:I4)*R4+SUM(J4:M4)*S4+SUM(N4)*T4+SUM(O4)*U4+SUM(P4)*V4</f>
        <v>0</v>
      </c>
      <c r="X4" s="33" t="s">
        <v>28</v>
      </c>
      <c r="Y4" s="34" t="str">
        <f>'[1]Recreation '!S3</f>
        <v>1 color - WHITE- "ADVENTURE GUIDE" center chest with PDHP Logo under</v>
      </c>
      <c r="Z4" s="35" t="str">
        <f>'[1]Recreation '!T3</f>
        <v>1 color - WHITE - "STAFF" centered on back with "Park District of Highland Park" banner image under</v>
      </c>
      <c r="AA4" s="36"/>
      <c r="AB4" s="37"/>
    </row>
    <row r="5" spans="2:40" ht="26" x14ac:dyDescent="0.2">
      <c r="B5" s="253"/>
      <c r="C5" s="27" t="str">
        <f>'[1]Recreation '!C47</f>
        <v>Hooded Sweatshirt 50% cotton, 50% polyester blend 9 oz. min.</v>
      </c>
      <c r="D5" s="38" t="str">
        <f>'[1]Recreation '!D47</f>
        <v>Royal Blue</v>
      </c>
      <c r="E5" s="29">
        <f>'[1]Recreation '!E47</f>
        <v>0</v>
      </c>
      <c r="F5" s="29">
        <f>'[1]Recreation '!F47</f>
        <v>0</v>
      </c>
      <c r="G5" s="29">
        <f>'[1]Recreation '!G47</f>
        <v>0</v>
      </c>
      <c r="H5" s="29">
        <f>'[1]Recreation '!H47</f>
        <v>0</v>
      </c>
      <c r="I5" s="29">
        <f>'[1]Recreation '!I47</f>
        <v>0</v>
      </c>
      <c r="J5" s="39">
        <f>'[1]Recreation '!J47</f>
        <v>0</v>
      </c>
      <c r="K5" s="39">
        <f>'[1]Recreation '!K47</f>
        <v>0</v>
      </c>
      <c r="L5" s="39">
        <f>'[1]Recreation '!L47</f>
        <v>4</v>
      </c>
      <c r="M5" s="39">
        <f>'[1]Recreation '!M47</f>
        <v>6</v>
      </c>
      <c r="N5" s="39">
        <f>'[1]Recreation '!N47</f>
        <v>6</v>
      </c>
      <c r="O5" s="39">
        <f>'[1]Recreation '!O47</f>
        <v>2</v>
      </c>
      <c r="P5" s="39">
        <f>'[1]Recreation '!P47</f>
        <v>0</v>
      </c>
      <c r="Q5" s="30">
        <f t="shared" si="0"/>
        <v>18</v>
      </c>
      <c r="R5" s="40"/>
      <c r="S5" s="40"/>
      <c r="T5" s="40"/>
      <c r="U5" s="40"/>
      <c r="V5" s="40"/>
      <c r="W5" s="32">
        <f t="shared" ref="W5:W6" si="2">SUM(E5:I5)*R5+SUM(J5:M5)*S5+SUM(N5)*T5+SUM(O5)*U5+SUM(P5)*V5</f>
        <v>0</v>
      </c>
      <c r="X5" s="33" t="s">
        <v>28</v>
      </c>
      <c r="Y5" s="34" t="str">
        <f>'[1]Recreation '!S47</f>
        <v>1 color - WHITE – “PDHP Logo” logo on left chest</v>
      </c>
      <c r="Z5" s="35" t="str">
        <f>'[1]Recreation '!T47</f>
        <v>1 color - WHITE – “Adventure Found” logo</v>
      </c>
      <c r="AA5" s="34"/>
      <c r="AB5" s="37"/>
    </row>
    <row r="6" spans="2:40" ht="16" thickBot="1" x14ac:dyDescent="0.25">
      <c r="B6" s="253"/>
      <c r="C6" s="41" t="str">
        <f>'[1]Recreation '!C48</f>
        <v xml:space="preserve">Staff T-shirt AVIL 980 </v>
      </c>
      <c r="D6" s="42" t="str">
        <f>'[1]Recreation '!D48</f>
        <v>Royal Blue</v>
      </c>
      <c r="E6" s="43">
        <f>'[1]Recreation '!E48</f>
        <v>0</v>
      </c>
      <c r="F6" s="43">
        <f>'[1]Recreation '!F48</f>
        <v>0</v>
      </c>
      <c r="G6" s="43">
        <f>'[1]Recreation '!G48</f>
        <v>0</v>
      </c>
      <c r="H6" s="43">
        <f>'[1]Recreation '!H48</f>
        <v>0</v>
      </c>
      <c r="I6" s="43">
        <f>'[1]Recreation '!I48</f>
        <v>0</v>
      </c>
      <c r="J6" s="44">
        <f>'[1]Recreation '!J48</f>
        <v>0</v>
      </c>
      <c r="K6" s="44">
        <f>'[1]Recreation '!K48</f>
        <v>0</v>
      </c>
      <c r="L6" s="44">
        <f>'[1]Recreation '!L48</f>
        <v>8</v>
      </c>
      <c r="M6" s="44">
        <f>'[1]Recreation '!M48</f>
        <v>12</v>
      </c>
      <c r="N6" s="44">
        <f>'[1]Recreation '!N48</f>
        <v>12</v>
      </c>
      <c r="O6" s="44">
        <f>'[1]Recreation '!O48</f>
        <v>6</v>
      </c>
      <c r="P6" s="44">
        <f>'[1]Recreation '!P48</f>
        <v>0</v>
      </c>
      <c r="Q6" s="45">
        <f t="shared" si="0"/>
        <v>38</v>
      </c>
      <c r="R6" s="46"/>
      <c r="S6" s="46"/>
      <c r="T6" s="46"/>
      <c r="U6" s="46"/>
      <c r="V6" s="46"/>
      <c r="W6" s="47">
        <f t="shared" si="2"/>
        <v>0</v>
      </c>
      <c r="X6" s="48" t="s">
        <v>28</v>
      </c>
      <c r="Y6" s="49" t="str">
        <f>'[1]Recreation '!S48</f>
        <v xml:space="preserve">1 color - WHITE – “PDHP Logo” logo on left chest </v>
      </c>
      <c r="Z6" s="50" t="str">
        <f>'[1]Recreation '!T48</f>
        <v>1 color - WHITE – “Adventure Found” logo</v>
      </c>
      <c r="AA6" s="34"/>
      <c r="AB6" s="37"/>
    </row>
    <row r="7" spans="2:40" ht="16" thickBot="1" x14ac:dyDescent="0.25">
      <c r="B7" s="254"/>
      <c r="C7" s="51" t="s">
        <v>16</v>
      </c>
      <c r="D7" s="52" t="s">
        <v>16</v>
      </c>
      <c r="E7" s="53">
        <f t="shared" ref="E7:Q7" si="3">SUM(E3:E6)</f>
        <v>0</v>
      </c>
      <c r="F7" s="53">
        <f t="shared" si="3"/>
        <v>0</v>
      </c>
      <c r="G7" s="53">
        <f t="shared" si="3"/>
        <v>0</v>
      </c>
      <c r="H7" s="53">
        <f t="shared" si="3"/>
        <v>0</v>
      </c>
      <c r="I7" s="53">
        <f t="shared" si="3"/>
        <v>0</v>
      </c>
      <c r="J7" s="53">
        <f t="shared" si="3"/>
        <v>0</v>
      </c>
      <c r="K7" s="53">
        <f t="shared" si="3"/>
        <v>73</v>
      </c>
      <c r="L7" s="53">
        <f t="shared" si="3"/>
        <v>182</v>
      </c>
      <c r="M7" s="53">
        <f t="shared" si="3"/>
        <v>187</v>
      </c>
      <c r="N7" s="53">
        <f t="shared" si="3"/>
        <v>78</v>
      </c>
      <c r="O7" s="53">
        <f t="shared" si="3"/>
        <v>22</v>
      </c>
      <c r="P7" s="53">
        <f t="shared" si="3"/>
        <v>0</v>
      </c>
      <c r="Q7" s="53">
        <f t="shared" si="3"/>
        <v>542</v>
      </c>
      <c r="R7" s="54"/>
      <c r="S7" s="54"/>
      <c r="T7" s="54"/>
      <c r="U7" s="54"/>
      <c r="V7" s="54"/>
      <c r="W7" s="55">
        <f>SUM(W3:X6)</f>
        <v>0</v>
      </c>
    </row>
    <row r="8" spans="2:40" ht="12.75" customHeight="1" thickBot="1" x14ac:dyDescent="0.4"/>
    <row r="9" spans="2:40" ht="46.5" customHeight="1" thickBot="1" x14ac:dyDescent="0.25">
      <c r="B9" s="255" t="s">
        <v>29</v>
      </c>
      <c r="C9" s="62" t="s">
        <v>2</v>
      </c>
      <c r="D9" s="63" t="s">
        <v>3</v>
      </c>
      <c r="E9" s="64" t="s">
        <v>4</v>
      </c>
      <c r="F9" s="65" t="s">
        <v>5</v>
      </c>
      <c r="G9" s="65" t="s">
        <v>6</v>
      </c>
      <c r="H9" s="65" t="s">
        <v>7</v>
      </c>
      <c r="I9" s="65" t="s">
        <v>8</v>
      </c>
      <c r="J9" s="64" t="s">
        <v>9</v>
      </c>
      <c r="K9" s="65" t="s">
        <v>10</v>
      </c>
      <c r="L9" s="65" t="s">
        <v>11</v>
      </c>
      <c r="M9" s="65" t="s">
        <v>12</v>
      </c>
      <c r="N9" s="65" t="s">
        <v>13</v>
      </c>
      <c r="O9" s="64" t="s">
        <v>14</v>
      </c>
      <c r="P9" s="64" t="s">
        <v>15</v>
      </c>
      <c r="Q9" s="65" t="s">
        <v>16</v>
      </c>
      <c r="R9" s="66" t="s">
        <v>17</v>
      </c>
      <c r="S9" s="66" t="s">
        <v>18</v>
      </c>
      <c r="T9" s="67" t="s">
        <v>19</v>
      </c>
      <c r="U9" s="67" t="s">
        <v>20</v>
      </c>
      <c r="V9" s="68" t="s">
        <v>21</v>
      </c>
      <c r="W9" s="69" t="s">
        <v>16</v>
      </c>
      <c r="X9" s="70"/>
      <c r="Y9" s="71" t="s">
        <v>22</v>
      </c>
      <c r="Z9" s="72" t="s">
        <v>23</v>
      </c>
      <c r="AA9" s="73" t="s">
        <v>24</v>
      </c>
    </row>
    <row r="10" spans="2:40" ht="31.5" hidden="1" customHeight="1" x14ac:dyDescent="0.2">
      <c r="B10" s="256"/>
      <c r="C10" s="74" t="str">
        <f>'[1]Heller '!C7</f>
        <v>Gildan 50/50 Dry/Blend 5.6 Oz</v>
      </c>
      <c r="D10" s="75" t="str">
        <f>'[1]Heller '!D7</f>
        <v>White</v>
      </c>
      <c r="E10" s="76">
        <f>'[1]Heller '!E7</f>
        <v>0</v>
      </c>
      <c r="F10" s="76">
        <f>'[1]Heller '!F7</f>
        <v>40</v>
      </c>
      <c r="G10" s="76">
        <f>'[1]Heller '!G7</f>
        <v>10</v>
      </c>
      <c r="H10" s="76">
        <f>'[1]Heller '!H7</f>
        <v>2</v>
      </c>
      <c r="I10" s="76">
        <f>'[1]Heller '!I7</f>
        <v>0</v>
      </c>
      <c r="J10" s="76">
        <f>'[1]Heller '!J7</f>
        <v>0</v>
      </c>
      <c r="K10" s="76">
        <f>'[1]Heller '!K7</f>
        <v>2</v>
      </c>
      <c r="L10" s="76">
        <f>'[1]Heller '!L7</f>
        <v>0</v>
      </c>
      <c r="M10" s="76">
        <f>'[1]Heller '!M7</f>
        <v>0</v>
      </c>
      <c r="N10" s="76">
        <f>'[1]Heller '!N7</f>
        <v>0</v>
      </c>
      <c r="O10" s="76">
        <f>'[1]Heller '!O7</f>
        <v>0</v>
      </c>
      <c r="P10" s="76">
        <f>'[1]Heller '!P7</f>
        <v>0</v>
      </c>
      <c r="Q10" s="77">
        <f>SUM(E10:P10)</f>
        <v>54</v>
      </c>
      <c r="R10" s="78"/>
      <c r="S10" s="78"/>
      <c r="T10" s="78"/>
      <c r="U10" s="78"/>
      <c r="V10" s="78"/>
      <c r="W10" s="79">
        <f>SUM(E10:I10)*R10+SUM(J10:M10)*S10+SUM(N10)*T10+SUM(O10)*U10+SUM(P10)*V10</f>
        <v>0</v>
      </c>
      <c r="Y10" s="80" t="str">
        <f>'[1]Heller '!S7</f>
        <v xml:space="preserve">1 color - ROYAL BLUE - "High Tide Low Tide" Logo on Center </v>
      </c>
      <c r="Z10" s="81" t="str">
        <f>'[1]Heller '!T7</f>
        <v>1 color - ROYAL BLUE - "Adventure Found" logo centered on back</v>
      </c>
      <c r="AA10" s="82"/>
      <c r="AB10" s="26"/>
    </row>
    <row r="11" spans="2:40" ht="32" x14ac:dyDescent="0.2">
      <c r="B11" s="256"/>
      <c r="C11" s="83" t="str">
        <f>'[1]Heller '!C23</f>
        <v>Gildan 50/50 Dry/Blend 5.6 Oz</v>
      </c>
      <c r="D11" s="28" t="str">
        <f>'[1]Heller '!D23</f>
        <v xml:space="preserve">Forest Green </v>
      </c>
      <c r="E11" s="84">
        <f>'[1]Heller '!E23</f>
        <v>0</v>
      </c>
      <c r="F11" s="84">
        <f>'[1]Heller '!F23</f>
        <v>0</v>
      </c>
      <c r="G11" s="84">
        <f>'[1]Heller '!G23</f>
        <v>24</v>
      </c>
      <c r="H11" s="84">
        <f>'[1]Heller '!H23</f>
        <v>9</v>
      </c>
      <c r="I11" s="84">
        <f>'[1]Heller '!I23</f>
        <v>0</v>
      </c>
      <c r="J11" s="34">
        <f>'[1]Heller '!J23</f>
        <v>0</v>
      </c>
      <c r="K11" s="34">
        <f>'[1]Heller '!K23</f>
        <v>6</v>
      </c>
      <c r="L11" s="34">
        <f>'[1]Heller '!L23</f>
        <v>11</v>
      </c>
      <c r="M11" s="34">
        <f>'[1]Heller '!M23</f>
        <v>6</v>
      </c>
      <c r="N11" s="34">
        <f>'[1]Heller '!N23</f>
        <v>0</v>
      </c>
      <c r="O11" s="34">
        <f>'[1]Heller '!O23</f>
        <v>0</v>
      </c>
      <c r="P11" s="34">
        <f>'[1]Heller '!P23</f>
        <v>0</v>
      </c>
      <c r="Q11" s="30">
        <f t="shared" ref="Q11:Q21" si="4">SUM(E11:P11)</f>
        <v>56</v>
      </c>
      <c r="R11" s="40"/>
      <c r="S11" s="40"/>
      <c r="T11" s="40"/>
      <c r="U11" s="40"/>
      <c r="V11" s="40"/>
      <c r="W11" s="85">
        <f t="shared" ref="W11:W24" si="5">SUM(E11:I11)*R11+SUM(J11:M11)*S11+SUM(N11)*T11+SUM(O11)*U11+SUM(P11)*V11</f>
        <v>0</v>
      </c>
      <c r="Y11" s="86" t="str">
        <f>'[1]Heller '!S23</f>
        <v xml:space="preserve">1 color - CREAM - "Trekkers" Logo Screen on Center </v>
      </c>
      <c r="Z11" s="35" t="str">
        <f>'[1]Heller '!T23</f>
        <v>1 color - CREAM - "Adventure Found" logo centered on back</v>
      </c>
      <c r="AA11" s="25" t="s">
        <v>27</v>
      </c>
      <c r="AB11" s="37"/>
    </row>
    <row r="12" spans="2:40" ht="26" hidden="1" x14ac:dyDescent="0.2">
      <c r="B12" s="256"/>
      <c r="C12" s="83" t="str">
        <f>'[1]Recreation '!C15</f>
        <v>Comfort Colors Heavyweight Color Blast Adult Tee #1745</v>
      </c>
      <c r="D12" s="28" t="str">
        <f>'[1]Recreation '!D15</f>
        <v>Fern</v>
      </c>
      <c r="E12" s="84">
        <f>'[1]Recreation '!E15</f>
        <v>0</v>
      </c>
      <c r="F12" s="84">
        <f>'[1]Recreation '!F15</f>
        <v>0</v>
      </c>
      <c r="G12" s="84">
        <f>'[1]Recreation '!G15</f>
        <v>10</v>
      </c>
      <c r="H12" s="84">
        <f>'[1]Recreation '!H15</f>
        <v>10</v>
      </c>
      <c r="I12" s="84">
        <f>'[1]Recreation '!I15</f>
        <v>0</v>
      </c>
      <c r="J12" s="34">
        <f>'[1]Recreation '!J15</f>
        <v>0</v>
      </c>
      <c r="K12" s="34">
        <f>'[1]Recreation '!K15</f>
        <v>10</v>
      </c>
      <c r="L12" s="34">
        <f>'[1]Recreation '!L15</f>
        <v>16</v>
      </c>
      <c r="M12" s="34">
        <f>'[1]Recreation '!M15</f>
        <v>10</v>
      </c>
      <c r="N12" s="34">
        <f>'[1]Recreation '!N15</f>
        <v>4</v>
      </c>
      <c r="O12" s="34">
        <f>'[1]Recreation '!O15</f>
        <v>0</v>
      </c>
      <c r="P12" s="34">
        <f>'[1]Recreation '!P15</f>
        <v>0</v>
      </c>
      <c r="Q12" s="30">
        <f>SUM(E12:P12)</f>
        <v>60</v>
      </c>
      <c r="R12" s="31"/>
      <c r="S12" s="31"/>
      <c r="T12" s="31"/>
      <c r="U12" s="31"/>
      <c r="V12" s="31"/>
      <c r="W12" s="85">
        <f t="shared" si="5"/>
        <v>0</v>
      </c>
      <c r="Y12" s="86" t="str">
        <f>'[1]Recreation '!S15</f>
        <v xml:space="preserve">1 color - WHITE - " C.I.T"  logo center chest (White) </v>
      </c>
      <c r="Z12" s="35" t="str">
        <f>'[1]Recreation '!T15</f>
        <v>1 color - WHITE - "Adventure Found" logo centered on back</v>
      </c>
      <c r="AA12" s="34"/>
      <c r="AB12" s="37"/>
    </row>
    <row r="13" spans="2:40" ht="32" x14ac:dyDescent="0.2">
      <c r="B13" s="256"/>
      <c r="C13" s="83" t="str">
        <f>'[1]Recreation '!C7</f>
        <v>Jerzees Dry-Power Active Youth 50/50 5.6oz</v>
      </c>
      <c r="D13" s="28" t="str">
        <f>'[1]Recreation '!D7</f>
        <v>Gold</v>
      </c>
      <c r="E13" s="39">
        <f>'[1]Recreation '!E7</f>
        <v>0</v>
      </c>
      <c r="F13" s="39">
        <f>'[1]Recreation '!F7</f>
        <v>35</v>
      </c>
      <c r="G13" s="39">
        <f>'[1]Recreation '!G7</f>
        <v>20</v>
      </c>
      <c r="H13" s="39">
        <f>'[1]Recreation '!H7</f>
        <v>2</v>
      </c>
      <c r="I13" s="39">
        <f>'[1]Recreation '!I7</f>
        <v>0</v>
      </c>
      <c r="J13" s="87">
        <f>'[1]Recreation '!J7</f>
        <v>0</v>
      </c>
      <c r="K13" s="87">
        <f>'[1]Recreation '!K7</f>
        <v>0</v>
      </c>
      <c r="L13" s="87">
        <f>'[1]Recreation '!L7</f>
        <v>1</v>
      </c>
      <c r="M13" s="87">
        <f>'[1]Recreation '!M7</f>
        <v>0</v>
      </c>
      <c r="N13" s="87">
        <f>'[1]Recreation '!N7</f>
        <v>0</v>
      </c>
      <c r="O13" s="87">
        <f>'[1]Recreation '!O7</f>
        <v>0</v>
      </c>
      <c r="P13" s="87">
        <f>'[1]Recreation '!P7</f>
        <v>0</v>
      </c>
      <c r="Q13" s="30">
        <f>SUM(E13:P13)</f>
        <v>58</v>
      </c>
      <c r="R13" s="40"/>
      <c r="S13" s="40"/>
      <c r="T13" s="40"/>
      <c r="U13" s="40"/>
      <c r="V13" s="40"/>
      <c r="W13" s="85">
        <f t="shared" si="5"/>
        <v>0</v>
      </c>
      <c r="X13" s="11" t="s">
        <v>30</v>
      </c>
      <c r="Y13" s="86" t="str">
        <f>'[1]Recreation '!S7</f>
        <v xml:space="preserve">1 color - BLACK - "Camp Sunshine" with PDHP Logo White Screen on Center </v>
      </c>
      <c r="Z13" s="35" t="str">
        <f>'[1]Recreation '!T7</f>
        <v>1 color - BLACK - "Adventure Found" logo centered on back</v>
      </c>
      <c r="AA13" s="25" t="s">
        <v>27</v>
      </c>
      <c r="AB13" s="37"/>
    </row>
    <row r="14" spans="2:40" ht="32" x14ac:dyDescent="0.2">
      <c r="B14" s="256"/>
      <c r="C14" s="83" t="str">
        <f>'[1]Recreation '!C23</f>
        <v>Gildan 50/50 Dry/Blend 5.6 Oz</v>
      </c>
      <c r="D14" s="28" t="str">
        <f>'[1]Recreation '!D23</f>
        <v xml:space="preserve">Carolina Blue </v>
      </c>
      <c r="E14" s="39">
        <f>'[1]Recreation '!E23</f>
        <v>10</v>
      </c>
      <c r="F14" s="39">
        <f>'[1]Recreation '!F23</f>
        <v>60</v>
      </c>
      <c r="G14" s="39">
        <f>'[1]Recreation '!G23</f>
        <v>50</v>
      </c>
      <c r="H14" s="39">
        <f>'[1]Recreation '!H23</f>
        <v>5</v>
      </c>
      <c r="I14" s="39">
        <f>'[1]Recreation '!I23</f>
        <v>0</v>
      </c>
      <c r="J14" s="87">
        <f>'[1]Recreation '!J23</f>
        <v>0</v>
      </c>
      <c r="K14" s="87">
        <f>'[1]Recreation '!K23</f>
        <v>0</v>
      </c>
      <c r="L14" s="87">
        <f>'[1]Recreation '!L23</f>
        <v>0</v>
      </c>
      <c r="M14" s="87">
        <f>'[1]Recreation '!M23</f>
        <v>0</v>
      </c>
      <c r="N14" s="87">
        <f>'[1]Recreation '!N23</f>
        <v>0</v>
      </c>
      <c r="O14" s="87">
        <f>'[1]Recreation '!O23</f>
        <v>0</v>
      </c>
      <c r="P14" s="87">
        <f>'[1]Recreation '!P23</f>
        <v>0</v>
      </c>
      <c r="Q14" s="30">
        <f t="shared" ref="Q14:Q17" si="6">SUM(E14:P14)</f>
        <v>125</v>
      </c>
      <c r="R14" s="40"/>
      <c r="S14" s="40"/>
      <c r="T14" s="40"/>
      <c r="U14" s="40"/>
      <c r="V14" s="40"/>
      <c r="W14" s="85">
        <f t="shared" si="5"/>
        <v>0</v>
      </c>
      <c r="Y14" s="86" t="str">
        <f>'[1]Recreation '!S23</f>
        <v xml:space="preserve">1 color - WHITE -  "Junior Crew" logo centered on chest </v>
      </c>
      <c r="Z14" s="35" t="str">
        <f>'[1]Recreation '!T23</f>
        <v>1 color - WHITE - "Adventure Found" logo centered on back</v>
      </c>
      <c r="AA14" s="25" t="s">
        <v>27</v>
      </c>
      <c r="AB14" s="37"/>
    </row>
    <row r="15" spans="2:40" ht="32" x14ac:dyDescent="0.2">
      <c r="B15" s="256"/>
      <c r="C15" s="83" t="str">
        <f>'[1]Recreation '!C24</f>
        <v>Gildan 50/50 Dry/Blend 5.6 Oz</v>
      </c>
      <c r="D15" s="88" t="str">
        <f>'[1]Recreation '!D24</f>
        <v>Red</v>
      </c>
      <c r="E15" s="89">
        <f>'[1]Recreation '!E24</f>
        <v>0</v>
      </c>
      <c r="F15" s="90">
        <f>'[1]Recreation '!F24</f>
        <v>20</v>
      </c>
      <c r="G15" s="89">
        <f>'[1]Recreation '!G24</f>
        <v>50</v>
      </c>
      <c r="H15" s="90">
        <f>'[1]Recreation '!H24</f>
        <v>50</v>
      </c>
      <c r="I15" s="89">
        <f>'[1]Recreation '!I24</f>
        <v>0</v>
      </c>
      <c r="J15" s="91">
        <f>'[1]Recreation '!J24</f>
        <v>0</v>
      </c>
      <c r="K15" s="89">
        <f>'[1]Recreation '!K24</f>
        <v>0</v>
      </c>
      <c r="L15" s="91">
        <f>'[1]Recreation '!L24</f>
        <v>0</v>
      </c>
      <c r="M15" s="89">
        <f>'[1]Recreation '!M24</f>
        <v>0</v>
      </c>
      <c r="N15" s="91">
        <f>'[1]Recreation '!N24</f>
        <v>0</v>
      </c>
      <c r="O15" s="89">
        <f>'[1]Recreation '!O24</f>
        <v>0</v>
      </c>
      <c r="P15" s="91">
        <f>'[1]Recreation '!P24</f>
        <v>0</v>
      </c>
      <c r="Q15" s="92">
        <f t="shared" si="6"/>
        <v>120</v>
      </c>
      <c r="R15" s="40"/>
      <c r="S15" s="40"/>
      <c r="T15" s="40"/>
      <c r="U15" s="40"/>
      <c r="V15" s="40"/>
      <c r="W15" s="85">
        <f>SUM(E15:I15)*R15+SUM(J15:M15)*S15+SUM(N15)*T15+SUM(O15)*U15+SUM(P15)*V15</f>
        <v>0</v>
      </c>
      <c r="Y15" s="86" t="str">
        <f>'[1]Recreation '!S24</f>
        <v xml:space="preserve">1 color - WHITE -  "Senior Crew" logo centered on chest </v>
      </c>
      <c r="Z15" s="35" t="str">
        <f>'[1]Recreation '!T24</f>
        <v>1 color - WHITE- "Adventure Found" logo centered on back</v>
      </c>
      <c r="AA15" s="25" t="s">
        <v>27</v>
      </c>
      <c r="AB15" s="37"/>
    </row>
    <row r="16" spans="2:40" ht="32" x14ac:dyDescent="0.2">
      <c r="B16" s="256"/>
      <c r="C16" s="83" t="str">
        <f>'[1]Recreation '!C25</f>
        <v>Gildan 50/50 Dry/Blend 5.6 Oz</v>
      </c>
      <c r="D16" s="88" t="str">
        <f>'[1]Recreation '!D25</f>
        <v xml:space="preserve">Orange </v>
      </c>
      <c r="E16" s="89">
        <f>'[1]Recreation '!E25</f>
        <v>0</v>
      </c>
      <c r="F16" s="90">
        <f>'[1]Recreation '!F25</f>
        <v>0</v>
      </c>
      <c r="G16" s="89">
        <f>'[1]Recreation '!G25</f>
        <v>15</v>
      </c>
      <c r="H16" s="90">
        <f>'[1]Recreation '!H25</f>
        <v>25</v>
      </c>
      <c r="I16" s="89">
        <f>'[1]Recreation '!I25</f>
        <v>2</v>
      </c>
      <c r="J16" s="91">
        <f>'[1]Recreation '!J25</f>
        <v>0</v>
      </c>
      <c r="K16" s="89">
        <f>'[1]Recreation '!K25</f>
        <v>0</v>
      </c>
      <c r="L16" s="91">
        <f>'[1]Recreation '!L25</f>
        <v>0</v>
      </c>
      <c r="M16" s="89">
        <f>'[1]Recreation '!M25</f>
        <v>0</v>
      </c>
      <c r="N16" s="91">
        <f>'[1]Recreation '!N25</f>
        <v>0</v>
      </c>
      <c r="O16" s="89">
        <f>'[1]Recreation '!O25</f>
        <v>0</v>
      </c>
      <c r="P16" s="91">
        <f>'[1]Recreation '!P25</f>
        <v>0</v>
      </c>
      <c r="Q16" s="92">
        <f t="shared" si="6"/>
        <v>42</v>
      </c>
      <c r="R16" s="40"/>
      <c r="S16" s="40"/>
      <c r="T16" s="40"/>
      <c r="U16" s="40"/>
      <c r="V16" s="40"/>
      <c r="W16" s="85">
        <f t="shared" ref="W16" si="7">SUM(E16:I16)*R16+SUM(J16:M16)*S16+SUM(N16)*T16+SUM(O16)*U16+SUM(P16)*V16</f>
        <v>0</v>
      </c>
      <c r="Y16" s="86" t="str">
        <f>'[1]Recreation '!S25</f>
        <v xml:space="preserve">1 color - WHITE - "Senior Crew XL " logo centered on chest </v>
      </c>
      <c r="Z16" s="35" t="str">
        <f>'[1]Recreation '!T25</f>
        <v>1 color - WHITE - "Adventure Found" logo centered on back</v>
      </c>
      <c r="AA16" s="25" t="s">
        <v>27</v>
      </c>
      <c r="AB16" s="37"/>
    </row>
    <row r="17" spans="2:28" ht="32" x14ac:dyDescent="0.2">
      <c r="B17" s="256"/>
      <c r="C17" s="83" t="str">
        <f>'[1]Recreation '!C41</f>
        <v>Gildan 500B Heavy Cotton 5.3 oz/yd</v>
      </c>
      <c r="D17" s="28" t="str">
        <f>'[1]Recreation '!D41</f>
        <v>Graphite Heather</v>
      </c>
      <c r="E17" s="93">
        <f>'[1]Recreation '!E41</f>
        <v>0</v>
      </c>
      <c r="F17" s="93">
        <f>'[1]Recreation '!F41</f>
        <v>40</v>
      </c>
      <c r="G17" s="93">
        <f>'[1]Recreation '!G41</f>
        <v>40</v>
      </c>
      <c r="H17" s="93">
        <f>'[1]Recreation '!H41</f>
        <v>16</v>
      </c>
      <c r="I17" s="93">
        <f>'[1]Recreation '!I41</f>
        <v>0</v>
      </c>
      <c r="J17" s="94">
        <f>'[1]Recreation '!J41</f>
        <v>0</v>
      </c>
      <c r="K17" s="94">
        <f>'[1]Recreation '!K41</f>
        <v>16</v>
      </c>
      <c r="L17" s="94">
        <f>'[1]Recreation '!L41</f>
        <v>8</v>
      </c>
      <c r="M17" s="94">
        <f>'[1]Recreation '!M41</f>
        <v>4</v>
      </c>
      <c r="N17" s="94">
        <f>'[1]Recreation '!N41</f>
        <v>0</v>
      </c>
      <c r="O17" s="94">
        <f>'[1]Recreation '!O41</f>
        <v>0</v>
      </c>
      <c r="P17" s="94">
        <f>'[1]Recreation '!P41</f>
        <v>0</v>
      </c>
      <c r="Q17" s="30">
        <f t="shared" si="6"/>
        <v>124</v>
      </c>
      <c r="R17" s="40"/>
      <c r="S17" s="40"/>
      <c r="T17" s="40"/>
      <c r="U17" s="40"/>
      <c r="V17" s="40"/>
      <c r="W17" s="85">
        <f t="shared" si="5"/>
        <v>0</v>
      </c>
      <c r="Y17" s="86" t="str">
        <f>'[1]Recreation '!S41</f>
        <v xml:space="preserve">1 color - ROYAL BLUE -  "Take The Stage" logo centered on chest </v>
      </c>
      <c r="Z17" s="35" t="str">
        <f>'[1]Recreation '!T41</f>
        <v>1 color - ROYAL BLUE - "Adventure Found" logo centered on back</v>
      </c>
      <c r="AA17" s="25" t="s">
        <v>27</v>
      </c>
      <c r="AB17" s="37"/>
    </row>
    <row r="18" spans="2:28" ht="33" customHeight="1" x14ac:dyDescent="0.2">
      <c r="B18" s="256"/>
      <c r="C18" s="83" t="str">
        <f>'[1]Heller '!C7</f>
        <v>Gildan 50/50 Dry/Blend 5.6 Oz</v>
      </c>
      <c r="D18" s="95" t="str">
        <f>'[1]Heller '!D7</f>
        <v>White</v>
      </c>
      <c r="E18" s="96">
        <f>'[1]Heller '!E7</f>
        <v>0</v>
      </c>
      <c r="F18" s="96">
        <f>'[1]Heller '!F7</f>
        <v>40</v>
      </c>
      <c r="G18" s="96">
        <f>'[1]Heller '!G7</f>
        <v>10</v>
      </c>
      <c r="H18" s="96">
        <f>'[1]Heller '!H7</f>
        <v>2</v>
      </c>
      <c r="I18" s="96">
        <f>'[1]Heller '!I7</f>
        <v>0</v>
      </c>
      <c r="J18" s="96">
        <f>'[1]Heller '!J7</f>
        <v>0</v>
      </c>
      <c r="K18" s="96">
        <f>'[1]Heller '!K7</f>
        <v>2</v>
      </c>
      <c r="L18" s="96">
        <f>'[1]Heller '!L7</f>
        <v>0</v>
      </c>
      <c r="M18" s="96">
        <f>'[1]Heller '!M7</f>
        <v>0</v>
      </c>
      <c r="N18" s="96">
        <f>'[1]Heller '!N7</f>
        <v>0</v>
      </c>
      <c r="O18" s="96">
        <f>'[1]Heller '!O7</f>
        <v>0</v>
      </c>
      <c r="P18" s="96">
        <f>'[1]Heller '!P7</f>
        <v>0</v>
      </c>
      <c r="Q18" s="97">
        <f t="shared" ref="Q18:Q20" si="8">SUM(E18:P18)</f>
        <v>54</v>
      </c>
      <c r="R18" s="40"/>
      <c r="S18" s="40"/>
      <c r="T18" s="40"/>
      <c r="U18" s="40"/>
      <c r="V18" s="40"/>
      <c r="W18" s="85">
        <f t="shared" si="5"/>
        <v>0</v>
      </c>
      <c r="X18" s="11" t="s">
        <v>30</v>
      </c>
      <c r="Y18" s="86" t="str">
        <f>'[1]Heller '!S7</f>
        <v xml:space="preserve">1 color - ROYAL BLUE - "High Tide Low Tide" Logo on Center </v>
      </c>
      <c r="Z18" s="86" t="str">
        <f>'[1]Heller '!T7</f>
        <v>1 color - ROYAL BLUE - "Adventure Found" logo centered on back</v>
      </c>
      <c r="AA18" s="25" t="s">
        <v>27</v>
      </c>
      <c r="AB18" s="37"/>
    </row>
    <row r="19" spans="2:28" ht="32" x14ac:dyDescent="0.2">
      <c r="B19" s="256"/>
      <c r="C19" s="83" t="str">
        <f>'[1]Recreation '!C43</f>
        <v>Gildan 500B Heavy Cotton 5.3 oz/yd</v>
      </c>
      <c r="D19" s="28" t="str">
        <f>'[1]Recreation '!D43</f>
        <v>White (prepped dye shirt)</v>
      </c>
      <c r="E19" s="98">
        <f>'[1]Recreation '!E43</f>
        <v>0</v>
      </c>
      <c r="F19" s="98">
        <f>'[1]Recreation '!F43</f>
        <v>40</v>
      </c>
      <c r="G19" s="98">
        <f>'[1]Recreation '!G43</f>
        <v>40</v>
      </c>
      <c r="H19" s="98">
        <f>'[1]Recreation '!H43</f>
        <v>16</v>
      </c>
      <c r="I19" s="98">
        <f>'[1]Recreation '!I43</f>
        <v>0</v>
      </c>
      <c r="J19" s="99">
        <f>'[1]Recreation '!J43</f>
        <v>0</v>
      </c>
      <c r="K19" s="99">
        <f>'[1]Recreation '!K43</f>
        <v>22</v>
      </c>
      <c r="L19" s="99">
        <f>'[1]Recreation '!L43</f>
        <v>34</v>
      </c>
      <c r="M19" s="99">
        <f>'[1]Recreation '!M43</f>
        <v>30</v>
      </c>
      <c r="N19" s="99">
        <f>'[1]Recreation '!N43</f>
        <v>12</v>
      </c>
      <c r="O19" s="99">
        <f>'[1]Recreation '!O43</f>
        <v>2</v>
      </c>
      <c r="P19" s="99">
        <f>'[1]Recreation '!P43</f>
        <v>0</v>
      </c>
      <c r="Q19" s="30">
        <f t="shared" si="8"/>
        <v>196</v>
      </c>
      <c r="R19" s="40"/>
      <c r="S19" s="40"/>
      <c r="T19" s="40"/>
      <c r="U19" s="40"/>
      <c r="V19" s="40"/>
      <c r="W19" s="85">
        <f t="shared" si="5"/>
        <v>0</v>
      </c>
      <c r="Y19" s="86" t="str">
        <f>'[1]Recreation '!S43</f>
        <v xml:space="preserve">1 color - BLACK - "Take The Stage" script </v>
      </c>
      <c r="Z19" s="35" t="str">
        <f>'[1]Recreation '!T43</f>
        <v>1 color - BLACK - There's No Place Like Camp</v>
      </c>
      <c r="AA19" s="25" t="s">
        <v>27</v>
      </c>
      <c r="AB19" s="37"/>
    </row>
    <row r="20" spans="2:28" ht="26" hidden="1" x14ac:dyDescent="0.2">
      <c r="B20" s="256"/>
      <c r="C20" s="83" t="str">
        <f>'[1]Centennial Ice'!C8</f>
        <v>Sport Tek (YST350 &amp; ST350)</v>
      </c>
      <c r="D20" s="100" t="str">
        <f>'[1]Centennial Ice'!D8</f>
        <v xml:space="preserve">White </v>
      </c>
      <c r="E20" s="90">
        <f>'[1]Centennial Ice'!E8</f>
        <v>0</v>
      </c>
      <c r="F20" s="90">
        <f>'[1]Centennial Ice'!F8</f>
        <v>10</v>
      </c>
      <c r="G20" s="90">
        <f>'[1]Centennial Ice'!G8</f>
        <v>10</v>
      </c>
      <c r="H20" s="90">
        <f>'[1]Centennial Ice'!H8</f>
        <v>10</v>
      </c>
      <c r="I20" s="90">
        <f>'[1]Centennial Ice'!I8</f>
        <v>10</v>
      </c>
      <c r="J20" s="90">
        <f>'[1]Centennial Ice'!J8</f>
        <v>0</v>
      </c>
      <c r="K20" s="90">
        <f>'[1]Centennial Ice'!K8</f>
        <v>10</v>
      </c>
      <c r="L20" s="90">
        <f>'[1]Centennial Ice'!L8</f>
        <v>6</v>
      </c>
      <c r="M20" s="90">
        <f>'[1]Centennial Ice'!M8</f>
        <v>0</v>
      </c>
      <c r="N20" s="90">
        <f>'[1]Centennial Ice'!N8</f>
        <v>0</v>
      </c>
      <c r="O20" s="90">
        <f>'[1]Centennial Ice'!O8</f>
        <v>0</v>
      </c>
      <c r="P20" s="90">
        <f>'[1]Centennial Ice'!P8</f>
        <v>0</v>
      </c>
      <c r="Q20" s="92">
        <f t="shared" si="8"/>
        <v>56</v>
      </c>
      <c r="R20" s="40"/>
      <c r="S20" s="40"/>
      <c r="T20" s="40"/>
      <c r="U20" s="40"/>
      <c r="V20" s="40"/>
      <c r="W20" s="85">
        <f t="shared" si="5"/>
        <v>0</v>
      </c>
      <c r="X20" s="11" t="s">
        <v>30</v>
      </c>
      <c r="Y20" s="86" t="str">
        <f>'[1]Centennial Ice'!S8</f>
        <v>2 COLOR - BLACK and PURPLE -Girls Play Strong Camp Logo centered on chest</v>
      </c>
      <c r="Z20" s="35" t="str">
        <f>'[1]Centennial Ice'!T8</f>
        <v>1 color - BLACK - "Adventure Found" logo centered on back</v>
      </c>
      <c r="AA20" s="34"/>
      <c r="AB20" s="37"/>
    </row>
    <row r="21" spans="2:28" ht="32" x14ac:dyDescent="0.2">
      <c r="B21" s="256"/>
      <c r="C21" s="83" t="str">
        <f>'[1]Heller '!C31</f>
        <v>Gildan 50/50 Dry/Blend 5.6 Oz</v>
      </c>
      <c r="D21" s="28" t="str">
        <f>'[1]Heller '!D31</f>
        <v>Gray</v>
      </c>
      <c r="E21" s="39">
        <f>'[1]Heller '!E31</f>
        <v>0</v>
      </c>
      <c r="F21" s="39">
        <f>'[1]Heller '!F31</f>
        <v>0</v>
      </c>
      <c r="G21" s="39">
        <f>'[1]Heller '!G31</f>
        <v>0</v>
      </c>
      <c r="H21" s="39">
        <f>'[1]Heller '!H31</f>
        <v>4</v>
      </c>
      <c r="I21" s="39">
        <f>'[1]Heller '!I31</f>
        <v>0</v>
      </c>
      <c r="J21" s="87">
        <f>'[1]Heller '!J31</f>
        <v>0</v>
      </c>
      <c r="K21" s="87">
        <f>'[1]Heller '!K31</f>
        <v>5</v>
      </c>
      <c r="L21" s="87">
        <f>'[1]Heller '!L31</f>
        <v>11</v>
      </c>
      <c r="M21" s="87">
        <f>'[1]Heller '!M31</f>
        <v>5</v>
      </c>
      <c r="N21" s="87">
        <f>'[1]Heller '!N31</f>
        <v>1</v>
      </c>
      <c r="O21" s="87">
        <f>'[1]Heller '!O31</f>
        <v>0</v>
      </c>
      <c r="P21" s="87">
        <f>'[1]Heller '!P31</f>
        <v>0</v>
      </c>
      <c r="Q21" s="30">
        <f t="shared" si="4"/>
        <v>26</v>
      </c>
      <c r="R21" s="40"/>
      <c r="S21" s="40"/>
      <c r="T21" s="40"/>
      <c r="U21" s="40"/>
      <c r="V21" s="40"/>
      <c r="W21" s="85">
        <f t="shared" si="5"/>
        <v>0</v>
      </c>
      <c r="X21" s="11" t="s">
        <v>31</v>
      </c>
      <c r="Y21" s="101" t="str">
        <f>'[1]Heller '!S31</f>
        <v xml:space="preserve">1 Color - ROYAL BLUE - "OAC" Logo Screen on Center </v>
      </c>
      <c r="Z21" s="102" t="str">
        <f>'[1]Heller '!T31</f>
        <v>1 color - ROYAL BLUE - "Adventure Found" logo centered on back</v>
      </c>
      <c r="AA21" s="25" t="s">
        <v>27</v>
      </c>
      <c r="AB21" s="37"/>
    </row>
    <row r="22" spans="2:28" ht="33" thickBot="1" x14ac:dyDescent="0.25">
      <c r="B22" s="256"/>
      <c r="C22" s="103" t="str">
        <f>'[1]Heller '!C15</f>
        <v>Gildan 50/50 Dry/Blend 5.6 Oz</v>
      </c>
      <c r="D22" s="104" t="str">
        <f>'[1]Heller '!D15</f>
        <v>Kelly Green</v>
      </c>
      <c r="E22" s="105">
        <f>'[1]Heller '!E15</f>
        <v>0</v>
      </c>
      <c r="F22" s="105">
        <f>'[1]Heller '!F15</f>
        <v>4</v>
      </c>
      <c r="G22" s="106">
        <f>'[1]Heller '!G15</f>
        <v>20</v>
      </c>
      <c r="H22" s="105">
        <f>'[1]Heller '!H15</f>
        <v>10</v>
      </c>
      <c r="I22" s="105">
        <f>'[1]Heller '!I15</f>
        <v>0</v>
      </c>
      <c r="J22" s="107">
        <f>'[1]Heller '!J15</f>
        <v>0</v>
      </c>
      <c r="K22" s="107">
        <f>'[1]Heller '!K15</f>
        <v>6</v>
      </c>
      <c r="L22" s="107">
        <f>'[1]Heller '!L15</f>
        <v>4</v>
      </c>
      <c r="M22" s="107">
        <f>'[1]Heller '!M15</f>
        <v>2</v>
      </c>
      <c r="N22" s="107">
        <f>'[1]Heller '!N15</f>
        <v>0</v>
      </c>
      <c r="O22" s="107">
        <f>'[1]Heller '!O15</f>
        <v>0</v>
      </c>
      <c r="P22" s="107">
        <f>'[1]Heller '!P15</f>
        <v>0</v>
      </c>
      <c r="Q22" s="108">
        <f>SUM(E22:P22)</f>
        <v>46</v>
      </c>
      <c r="R22" s="109"/>
      <c r="S22" s="109"/>
      <c r="T22" s="109"/>
      <c r="U22" s="109"/>
      <c r="V22" s="109"/>
      <c r="W22" s="110">
        <f t="shared" si="5"/>
        <v>0</v>
      </c>
      <c r="Y22" s="111" t="str">
        <f>'[1]Heller '!S15</f>
        <v xml:space="preserve">1 color - BLACK - "Into the Wild" Logo on Center </v>
      </c>
      <c r="Z22" s="102" t="str">
        <f>'[1]Heller '!T15</f>
        <v>1 color - BLACK - "Adventure Found" logo centered on back</v>
      </c>
      <c r="AA22" s="25" t="s">
        <v>27</v>
      </c>
      <c r="AB22" s="112"/>
    </row>
    <row r="23" spans="2:28" ht="33" thickBot="1" x14ac:dyDescent="0.25">
      <c r="B23" s="256"/>
      <c r="C23" s="113" t="s">
        <v>32</v>
      </c>
      <c r="D23" s="114" t="str">
        <f>'[1]Recreation '!D33</f>
        <v>Tenessee Orange</v>
      </c>
      <c r="E23" s="114">
        <f>'[1]Recreation '!E33</f>
        <v>0</v>
      </c>
      <c r="F23" s="114">
        <f>'[1]Recreation '!F33</f>
        <v>24</v>
      </c>
      <c r="G23" s="114">
        <f>'[1]Recreation '!G33</f>
        <v>36</v>
      </c>
      <c r="H23" s="114">
        <f>'[1]Recreation '!H33</f>
        <v>36</v>
      </c>
      <c r="I23" s="114">
        <f>'[1]Recreation '!I33</f>
        <v>0</v>
      </c>
      <c r="J23" s="114">
        <f>'[1]Recreation '!J33</f>
        <v>0</v>
      </c>
      <c r="K23" s="114">
        <f>'[1]Recreation '!K33</f>
        <v>24</v>
      </c>
      <c r="L23" s="114">
        <f>'[1]Recreation '!L33</f>
        <v>16</v>
      </c>
      <c r="M23" s="114">
        <f>'[1]Recreation '!M33</f>
        <v>12</v>
      </c>
      <c r="N23" s="114">
        <f>'[1]Recreation '!N33</f>
        <v>0</v>
      </c>
      <c r="O23" s="114">
        <f>'[1]Recreation '!O33</f>
        <v>0</v>
      </c>
      <c r="P23" s="114">
        <f>'[1]Recreation '!P33</f>
        <v>0</v>
      </c>
      <c r="Q23" s="115">
        <f>SUM(E23:P23)</f>
        <v>148</v>
      </c>
      <c r="R23" s="116"/>
      <c r="S23" s="116"/>
      <c r="T23" s="116"/>
      <c r="U23" s="116"/>
      <c r="V23" s="116"/>
      <c r="W23" s="110">
        <f t="shared" si="5"/>
        <v>0</v>
      </c>
      <c r="Y23" s="34" t="str">
        <f>'[1]Recreation '!S33</f>
        <v xml:space="preserve">1 color - WHITE - " S.P.O.T"  logo center chest (White) </v>
      </c>
      <c r="Z23" s="34" t="str">
        <f>'[1]Recreation '!T33</f>
        <v>1 color - WHITE - "Adventure Found" logo centered on back</v>
      </c>
      <c r="AA23" s="25" t="s">
        <v>27</v>
      </c>
      <c r="AB23" s="112"/>
    </row>
    <row r="24" spans="2:28" ht="33" thickBot="1" x14ac:dyDescent="0.25">
      <c r="B24" s="256"/>
      <c r="C24" s="33" t="str">
        <f>'[1]Recreation '!C15</f>
        <v>Comfort Colors Heavyweight Color Blast Adult Tee #1745</v>
      </c>
      <c r="D24" s="117" t="str">
        <f>'[1]Recreation '!D15</f>
        <v>Fern</v>
      </c>
      <c r="E24" s="117">
        <f>'[1]Recreation '!E15</f>
        <v>0</v>
      </c>
      <c r="F24" s="117">
        <f>'[1]Recreation '!F15</f>
        <v>0</v>
      </c>
      <c r="G24" s="117">
        <f>'[1]Recreation '!G15</f>
        <v>10</v>
      </c>
      <c r="H24" s="117">
        <f>'[1]Recreation '!H15</f>
        <v>10</v>
      </c>
      <c r="I24" s="117">
        <f>'[1]Recreation '!I15</f>
        <v>0</v>
      </c>
      <c r="J24" s="117">
        <f>'[1]Recreation '!J15</f>
        <v>0</v>
      </c>
      <c r="K24" s="117">
        <f>'[1]Recreation '!K15</f>
        <v>10</v>
      </c>
      <c r="L24" s="117">
        <f>'[1]Recreation '!L15</f>
        <v>16</v>
      </c>
      <c r="M24" s="117">
        <f>'[1]Recreation '!M15</f>
        <v>10</v>
      </c>
      <c r="N24" s="117">
        <f>'[1]Recreation '!N15</f>
        <v>4</v>
      </c>
      <c r="O24" s="117">
        <f>'[1]Recreation '!O15</f>
        <v>0</v>
      </c>
      <c r="P24" s="117">
        <f>'[1]Recreation '!P15</f>
        <v>0</v>
      </c>
      <c r="Q24" s="30">
        <f>SUM(E24:P24)</f>
        <v>60</v>
      </c>
      <c r="R24" s="40"/>
      <c r="S24" s="40"/>
      <c r="T24" s="40"/>
      <c r="U24" s="40"/>
      <c r="V24" s="40"/>
      <c r="W24" s="110">
        <f t="shared" si="5"/>
        <v>0</v>
      </c>
      <c r="X24" s="33"/>
      <c r="Y24" s="118" t="str">
        <f>'[1]Recreation '!S15</f>
        <v xml:space="preserve">1 color - WHITE - " C.I.T"  logo center chest (White) </v>
      </c>
      <c r="Z24" s="118" t="str">
        <f>'[1]Recreation '!T15</f>
        <v>1 color - WHITE - "Adventure Found" logo centered on back</v>
      </c>
      <c r="AA24" s="25" t="s">
        <v>27</v>
      </c>
      <c r="AB24" s="112"/>
    </row>
    <row r="25" spans="2:28" ht="16" thickBot="1" x14ac:dyDescent="0.25">
      <c r="B25" s="257"/>
      <c r="C25" s="119" t="s">
        <v>16</v>
      </c>
      <c r="D25" s="120" t="s">
        <v>16</v>
      </c>
      <c r="E25" s="53">
        <f t="shared" ref="E25:P25" si="9">SUM(E10:E22)</f>
        <v>10</v>
      </c>
      <c r="F25" s="53">
        <f t="shared" si="9"/>
        <v>289</v>
      </c>
      <c r="G25" s="53">
        <f t="shared" si="9"/>
        <v>299</v>
      </c>
      <c r="H25" s="53">
        <f t="shared" si="9"/>
        <v>161</v>
      </c>
      <c r="I25" s="53">
        <f t="shared" si="9"/>
        <v>12</v>
      </c>
      <c r="J25" s="53">
        <f t="shared" si="9"/>
        <v>0</v>
      </c>
      <c r="K25" s="53">
        <f t="shared" si="9"/>
        <v>79</v>
      </c>
      <c r="L25" s="53">
        <f t="shared" si="9"/>
        <v>91</v>
      </c>
      <c r="M25" s="53">
        <f t="shared" si="9"/>
        <v>57</v>
      </c>
      <c r="N25" s="53">
        <f t="shared" si="9"/>
        <v>17</v>
      </c>
      <c r="O25" s="53">
        <f t="shared" si="9"/>
        <v>2</v>
      </c>
      <c r="P25" s="53">
        <f t="shared" si="9"/>
        <v>0</v>
      </c>
      <c r="Q25" s="53">
        <f>SUM(Q10:Q24)</f>
        <v>1225</v>
      </c>
      <c r="R25" s="54"/>
      <c r="S25" s="54"/>
      <c r="T25" s="54"/>
      <c r="U25" s="54"/>
      <c r="V25" s="54"/>
      <c r="W25" s="121">
        <f>SUM(W10:W24)</f>
        <v>0</v>
      </c>
    </row>
    <row r="26" spans="2:28" ht="12.75" customHeight="1" thickBot="1" x14ac:dyDescent="0.4"/>
    <row r="27" spans="2:28" s="124" customFormat="1" ht="43.5" customHeight="1" thickBot="1" x14ac:dyDescent="0.25">
      <c r="B27" s="258" t="s">
        <v>33</v>
      </c>
      <c r="C27" s="3" t="s">
        <v>2</v>
      </c>
      <c r="D27" s="4" t="s">
        <v>3</v>
      </c>
      <c r="E27" s="5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5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5" t="s">
        <v>14</v>
      </c>
      <c r="P27" s="5" t="s">
        <v>15</v>
      </c>
      <c r="Q27" s="6" t="s">
        <v>16</v>
      </c>
      <c r="R27" s="122" t="s">
        <v>17</v>
      </c>
      <c r="S27" s="122" t="s">
        <v>18</v>
      </c>
      <c r="T27" s="9" t="s">
        <v>19</v>
      </c>
      <c r="U27" s="9" t="s">
        <v>20</v>
      </c>
      <c r="V27" s="9" t="s">
        <v>21</v>
      </c>
      <c r="W27" s="10" t="s">
        <v>16</v>
      </c>
      <c r="X27" s="11"/>
      <c r="Y27" s="12" t="s">
        <v>22</v>
      </c>
      <c r="Z27" s="13" t="s">
        <v>23</v>
      </c>
      <c r="AA27" s="123"/>
    </row>
    <row r="28" spans="2:28" s="124" customFormat="1" ht="26" x14ac:dyDescent="0.2">
      <c r="B28" s="259"/>
      <c r="C28" s="16" t="str">
        <f>'[1]Parks &amp; Golf'!C4</f>
        <v>Hooded Sweatshirt 50% cotton, 50% polyester blend 9 oz. min.</v>
      </c>
      <c r="D28" s="17" t="str">
        <f>'[1]Parks &amp; Golf'!D4</f>
        <v xml:space="preserve">Royal Blue </v>
      </c>
      <c r="E28" s="125">
        <f>'[1]Parks &amp; Golf'!E4</f>
        <v>0</v>
      </c>
      <c r="F28" s="125">
        <f>'[1]Parks &amp; Golf'!F4</f>
        <v>0</v>
      </c>
      <c r="G28" s="125">
        <f>'[1]Parks &amp; Golf'!G4</f>
        <v>0</v>
      </c>
      <c r="H28" s="125">
        <f>'[1]Parks &amp; Golf'!H4</f>
        <v>0</v>
      </c>
      <c r="I28" s="125">
        <f>'[1]Parks &amp; Golf'!I4</f>
        <v>0</v>
      </c>
      <c r="J28" s="126">
        <f>'[1]Parks &amp; Golf'!J4</f>
        <v>0</v>
      </c>
      <c r="K28" s="126">
        <f>'[1]Parks &amp; Golf'!K4</f>
        <v>0</v>
      </c>
      <c r="L28" s="126">
        <f>'[1]Parks &amp; Golf'!L4</f>
        <v>15</v>
      </c>
      <c r="M28" s="126">
        <f>'[1]Parks &amp; Golf'!M4</f>
        <v>10</v>
      </c>
      <c r="N28" s="126">
        <f>'[1]Parks &amp; Golf'!N4</f>
        <v>20</v>
      </c>
      <c r="O28" s="126">
        <f>'[1]Parks &amp; Golf'!O4</f>
        <v>15</v>
      </c>
      <c r="P28" s="126">
        <f>'[1]Parks &amp; Golf'!P4</f>
        <v>10</v>
      </c>
      <c r="Q28" s="19">
        <f>SUM(E28:P28)</f>
        <v>70</v>
      </c>
      <c r="R28" s="20"/>
      <c r="S28" s="20"/>
      <c r="T28" s="20"/>
      <c r="U28" s="20"/>
      <c r="V28" s="20"/>
      <c r="W28" s="127">
        <f>SUM(E28:I28)*R28+SUM(J28:M28)*S28+SUM(N28)*T28+SUM(O28)*U28+SUM(P28)*V28</f>
        <v>0</v>
      </c>
      <c r="X28" s="11"/>
      <c r="Y28" s="128" t="str">
        <f>'[1]Parks &amp; Golf'!R4</f>
        <v xml:space="preserve">1 color - WHITE - PDHP Logo on left chest with "STAFF" under the logo </v>
      </c>
      <c r="Z28" s="129" t="str">
        <f>'[1]Parks &amp; Golf'!S4</f>
        <v>N/A</v>
      </c>
      <c r="AA28" s="56"/>
    </row>
    <row r="29" spans="2:28" s="124" customFormat="1" ht="26" x14ac:dyDescent="0.2">
      <c r="B29" s="259"/>
      <c r="C29" s="27" t="str">
        <f>'[1]Parks &amp; Golf'!C5</f>
        <v>Crew Neck Sweatshirt 50% cotton, 50% polyester blend 9 oz. min.</v>
      </c>
      <c r="D29" s="28" t="str">
        <f>'[1]Parks &amp; Golf'!D5</f>
        <v xml:space="preserve">Royal Blue </v>
      </c>
      <c r="E29" s="130">
        <f>'[1]Parks &amp; Golf'!E5</f>
        <v>0</v>
      </c>
      <c r="F29" s="130">
        <f>'[1]Parks &amp; Golf'!F5</f>
        <v>0</v>
      </c>
      <c r="G29" s="130">
        <f>'[1]Parks &amp; Golf'!G5</f>
        <v>0</v>
      </c>
      <c r="H29" s="130">
        <f>'[1]Parks &amp; Golf'!H5</f>
        <v>0</v>
      </c>
      <c r="I29" s="130">
        <f>'[1]Parks &amp; Golf'!I5</f>
        <v>0</v>
      </c>
      <c r="J29" s="131">
        <f>'[1]Parks &amp; Golf'!J5</f>
        <v>0</v>
      </c>
      <c r="K29" s="131">
        <f>'[1]Parks &amp; Golf'!K5</f>
        <v>0</v>
      </c>
      <c r="L29" s="131">
        <f>'[1]Parks &amp; Golf'!L5</f>
        <v>0</v>
      </c>
      <c r="M29" s="131">
        <f>'[1]Parks &amp; Golf'!M5</f>
        <v>0</v>
      </c>
      <c r="N29" s="131">
        <f>'[1]Parks &amp; Golf'!N5</f>
        <v>0</v>
      </c>
      <c r="O29" s="131">
        <f>'[1]Parks &amp; Golf'!O5</f>
        <v>0</v>
      </c>
      <c r="P29" s="131">
        <f>'[1]Parks &amp; Golf'!P5</f>
        <v>0</v>
      </c>
      <c r="Q29" s="30">
        <f t="shared" ref="Q29" si="10">SUM(E29:P29)</f>
        <v>0</v>
      </c>
      <c r="R29" s="40"/>
      <c r="S29" s="40"/>
      <c r="T29" s="40"/>
      <c r="U29" s="40"/>
      <c r="V29" s="40"/>
      <c r="W29" s="85">
        <f t="shared" ref="W29:W31" si="11">SUM(E29:I29)*R29+SUM(J29:M29)*S29+SUM(N29)*T29+SUM(O29)*U29+SUM(P29)*V29</f>
        <v>0</v>
      </c>
      <c r="X29" s="11"/>
      <c r="Y29" s="86" t="str">
        <f>'[1]Parks &amp; Golf'!R5</f>
        <v xml:space="preserve">1 color - WHITE - PDHP Logo on left chest with "STAFF" under the logo </v>
      </c>
      <c r="Z29" s="132" t="str">
        <f>'[1]Parks &amp; Golf'!S5</f>
        <v>N/A</v>
      </c>
      <c r="AA29" s="56"/>
    </row>
    <row r="30" spans="2:28" s="124" customFormat="1" ht="26" x14ac:dyDescent="0.2">
      <c r="B30" s="259"/>
      <c r="C30" s="27" t="str">
        <f>'[1]Parks &amp; Golf'!C6</f>
        <v>Long Sleeve t-shirt 100% cotton 6oz min to 7oz max</v>
      </c>
      <c r="D30" s="28" t="str">
        <f>'[1]Parks &amp; Golf'!D6</f>
        <v>Medium Gray</v>
      </c>
      <c r="E30" s="130">
        <f>'[1]Parks &amp; Golf'!E6</f>
        <v>0</v>
      </c>
      <c r="F30" s="130">
        <f>'[1]Parks &amp; Golf'!F6</f>
        <v>0</v>
      </c>
      <c r="G30" s="130">
        <f>'[1]Parks &amp; Golf'!G6</f>
        <v>0</v>
      </c>
      <c r="H30" s="130">
        <f>'[1]Parks &amp; Golf'!H6</f>
        <v>0</v>
      </c>
      <c r="I30" s="130">
        <f>'[1]Parks &amp; Golf'!I6</f>
        <v>0</v>
      </c>
      <c r="J30" s="131">
        <f>'[1]Parks &amp; Golf'!J6</f>
        <v>0</v>
      </c>
      <c r="K30" s="131">
        <f>'[1]Parks &amp; Golf'!K6</f>
        <v>0</v>
      </c>
      <c r="L30" s="131">
        <f>'[1]Parks &amp; Golf'!L6</f>
        <v>0</v>
      </c>
      <c r="M30" s="131">
        <f>'[1]Parks &amp; Golf'!M6</f>
        <v>20</v>
      </c>
      <c r="N30" s="131">
        <f>'[1]Parks &amp; Golf'!N6</f>
        <v>15</v>
      </c>
      <c r="O30" s="131">
        <f>'[1]Parks &amp; Golf'!O6</f>
        <v>15</v>
      </c>
      <c r="P30" s="131">
        <f>'[1]Parks &amp; Golf'!P6</f>
        <v>5</v>
      </c>
      <c r="Q30" s="30">
        <f>SUM(E30:P30)</f>
        <v>55</v>
      </c>
      <c r="R30" s="31"/>
      <c r="S30" s="31"/>
      <c r="T30" s="31"/>
      <c r="U30" s="31"/>
      <c r="V30" s="31"/>
      <c r="W30" s="85">
        <f t="shared" si="11"/>
        <v>0</v>
      </c>
      <c r="X30" s="11"/>
      <c r="Y30" s="86" t="str">
        <f>'[1]Parks &amp; Golf'!R6</f>
        <v xml:space="preserve">1 color - NAVY BLUE - PDHP Logo on left chest with "STAFF" under the logo </v>
      </c>
      <c r="Z30" s="132" t="str">
        <f>'[1]Parks &amp; Golf'!S6</f>
        <v>N/A</v>
      </c>
      <c r="AA30" s="56"/>
    </row>
    <row r="31" spans="2:28" s="124" customFormat="1" ht="27" thickBot="1" x14ac:dyDescent="0.25">
      <c r="B31" s="259"/>
      <c r="C31" s="41" t="str">
        <f>'[1]Parks &amp; Golf'!C7</f>
        <v>t-shirt 100% cotton 5oz min to 6oz max</v>
      </c>
      <c r="D31" s="133" t="str">
        <f>'[1]Parks &amp; Golf'!D7</f>
        <v xml:space="preserve">Medium Gray </v>
      </c>
      <c r="E31" s="134">
        <f>'[1]Parks &amp; Golf'!E7</f>
        <v>0</v>
      </c>
      <c r="F31" s="134">
        <f>'[1]Parks &amp; Golf'!F7</f>
        <v>0</v>
      </c>
      <c r="G31" s="134">
        <f>'[1]Parks &amp; Golf'!G7</f>
        <v>0</v>
      </c>
      <c r="H31" s="134">
        <f>'[1]Parks &amp; Golf'!H7</f>
        <v>0</v>
      </c>
      <c r="I31" s="134">
        <f>'[1]Parks &amp; Golf'!I7</f>
        <v>0</v>
      </c>
      <c r="J31" s="135">
        <f>'[1]Parks &amp; Golf'!J7</f>
        <v>0</v>
      </c>
      <c r="K31" s="135">
        <f>'[1]Parks &amp; Golf'!K7</f>
        <v>0</v>
      </c>
      <c r="L31" s="135">
        <f>'[1]Parks &amp; Golf'!L7</f>
        <v>10</v>
      </c>
      <c r="M31" s="135">
        <f>'[1]Parks &amp; Golf'!M7</f>
        <v>30</v>
      </c>
      <c r="N31" s="135">
        <f>'[1]Parks &amp; Golf'!N7</f>
        <v>10</v>
      </c>
      <c r="O31" s="135">
        <f>'[1]Parks &amp; Golf'!O7</f>
        <v>15</v>
      </c>
      <c r="P31" s="135">
        <f>'[1]Parks &amp; Golf'!P7</f>
        <v>5</v>
      </c>
      <c r="Q31" s="45">
        <f t="shared" ref="Q31" si="12">SUM(E31:P31)</f>
        <v>70</v>
      </c>
      <c r="R31" s="136"/>
      <c r="S31" s="136"/>
      <c r="T31" s="136"/>
      <c r="U31" s="136"/>
      <c r="V31" s="136"/>
      <c r="W31" s="137">
        <f t="shared" si="11"/>
        <v>0</v>
      </c>
      <c r="X31" s="11"/>
      <c r="Y31" s="138" t="str">
        <f>'[1]Parks &amp; Golf'!R7</f>
        <v xml:space="preserve">1 color - NAVY BLUE - PDHP Logo on left chest with "STAFF" under the logo </v>
      </c>
      <c r="Z31" s="139" t="str">
        <f>'[1]Parks &amp; Golf'!S7</f>
        <v>N/A</v>
      </c>
      <c r="AA31" s="56"/>
    </row>
    <row r="32" spans="2:28" s="124" customFormat="1" ht="16" thickBot="1" x14ac:dyDescent="0.25">
      <c r="B32" s="260"/>
      <c r="C32" s="51" t="s">
        <v>16</v>
      </c>
      <c r="D32" s="52" t="s">
        <v>16</v>
      </c>
      <c r="E32" s="140">
        <f>SUM(E28:E31)</f>
        <v>0</v>
      </c>
      <c r="F32" s="140">
        <f t="shared" ref="F32:Q32" si="13">SUM(F28:F31)</f>
        <v>0</v>
      </c>
      <c r="G32" s="140">
        <f t="shared" si="13"/>
        <v>0</v>
      </c>
      <c r="H32" s="140">
        <f t="shared" si="13"/>
        <v>0</v>
      </c>
      <c r="I32" s="140">
        <f t="shared" si="13"/>
        <v>0</v>
      </c>
      <c r="J32" s="140">
        <f t="shared" si="13"/>
        <v>0</v>
      </c>
      <c r="K32" s="140">
        <f t="shared" si="13"/>
        <v>0</v>
      </c>
      <c r="L32" s="140">
        <f t="shared" si="13"/>
        <v>25</v>
      </c>
      <c r="M32" s="140">
        <f t="shared" si="13"/>
        <v>60</v>
      </c>
      <c r="N32" s="140">
        <f t="shared" si="13"/>
        <v>45</v>
      </c>
      <c r="O32" s="140">
        <f t="shared" si="13"/>
        <v>45</v>
      </c>
      <c r="P32" s="140">
        <f t="shared" si="13"/>
        <v>20</v>
      </c>
      <c r="Q32" s="53">
        <f t="shared" si="13"/>
        <v>195</v>
      </c>
      <c r="R32" s="54"/>
      <c r="S32" s="54"/>
      <c r="T32" s="54"/>
      <c r="U32" s="54"/>
      <c r="V32" s="54"/>
      <c r="W32" s="141">
        <f>SUM(W28:W31)</f>
        <v>0</v>
      </c>
      <c r="X32" s="11"/>
      <c r="Y32" s="11"/>
      <c r="Z32" s="11"/>
      <c r="AA32" s="11"/>
    </row>
    <row r="33" spans="2:34" ht="15" customHeight="1" x14ac:dyDescent="0.35"/>
    <row r="34" spans="2:34" ht="12" customHeight="1" thickBot="1" x14ac:dyDescent="0.4"/>
    <row r="35" spans="2:34" ht="15.75" customHeight="1" thickBot="1" x14ac:dyDescent="0.25">
      <c r="B35" s="261" t="s">
        <v>34</v>
      </c>
      <c r="C35" s="263" t="s">
        <v>35</v>
      </c>
      <c r="D35" s="264"/>
      <c r="E35" s="142"/>
      <c r="F35" s="209" t="s">
        <v>36</v>
      </c>
      <c r="G35" s="210"/>
      <c r="H35" s="265" t="s">
        <v>16</v>
      </c>
      <c r="I35" s="266"/>
      <c r="J35" s="267" t="s">
        <v>25</v>
      </c>
      <c r="K35" s="268"/>
      <c r="R35" s="143"/>
      <c r="W35" s="56"/>
      <c r="X35" s="60"/>
      <c r="Y35" s="11"/>
      <c r="AB35" s="144"/>
      <c r="AC35" s="57"/>
    </row>
    <row r="36" spans="2:34" ht="15" x14ac:dyDescent="0.2">
      <c r="B36" s="262"/>
      <c r="C36" s="269" t="s">
        <v>37</v>
      </c>
      <c r="D36" s="270"/>
      <c r="E36" s="99">
        <v>16</v>
      </c>
      <c r="F36" s="245"/>
      <c r="G36" s="246"/>
      <c r="H36" s="247">
        <f t="shared" ref="H36:H39" si="14">E36*F36</f>
        <v>0</v>
      </c>
      <c r="I36" s="248"/>
      <c r="J36" s="249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1"/>
      <c r="AB36" s="144"/>
      <c r="AC36" s="57"/>
    </row>
    <row r="37" spans="2:34" ht="15" x14ac:dyDescent="0.2">
      <c r="B37" s="262"/>
      <c r="C37" s="238" t="s">
        <v>38</v>
      </c>
      <c r="D37" s="239"/>
      <c r="E37" s="87">
        <v>1</v>
      </c>
      <c r="F37" s="240"/>
      <c r="G37" s="241"/>
      <c r="H37" s="242">
        <f t="shared" si="14"/>
        <v>0</v>
      </c>
      <c r="I37" s="243"/>
      <c r="J37" s="244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145"/>
      <c r="AB37" s="144"/>
      <c r="AC37" s="57"/>
    </row>
    <row r="38" spans="2:34" ht="15" x14ac:dyDescent="0.2">
      <c r="B38" s="262"/>
      <c r="C38" s="238" t="s">
        <v>39</v>
      </c>
      <c r="D38" s="239"/>
      <c r="E38" s="87">
        <v>7</v>
      </c>
      <c r="F38" s="240"/>
      <c r="G38" s="241"/>
      <c r="H38" s="242">
        <f t="shared" si="14"/>
        <v>0</v>
      </c>
      <c r="I38" s="243"/>
      <c r="J38" s="244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11"/>
      <c r="AB38" s="144"/>
      <c r="AC38" s="57"/>
    </row>
    <row r="39" spans="2:34" ht="16" thickBot="1" x14ac:dyDescent="0.25">
      <c r="B39" s="262"/>
      <c r="C39" s="238" t="s">
        <v>40</v>
      </c>
      <c r="D39" s="239"/>
      <c r="E39" s="87"/>
      <c r="F39" s="240"/>
      <c r="G39" s="241"/>
      <c r="H39" s="242">
        <f t="shared" si="14"/>
        <v>0</v>
      </c>
      <c r="I39" s="243"/>
      <c r="J39" s="244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11"/>
      <c r="AB39" s="144"/>
      <c r="AC39" s="57"/>
    </row>
    <row r="40" spans="2:34" ht="16" thickBot="1" x14ac:dyDescent="0.25">
      <c r="B40" s="253"/>
      <c r="C40" s="227" t="s">
        <v>16</v>
      </c>
      <c r="D40" s="228"/>
      <c r="E40" s="146">
        <f>SUM(E36:E39)</f>
        <v>24</v>
      </c>
      <c r="F40" s="229"/>
      <c r="G40" s="230"/>
      <c r="H40" s="231">
        <f>SUM(H36:I39)</f>
        <v>0</v>
      </c>
      <c r="I40" s="232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11"/>
      <c r="AB40" s="144"/>
      <c r="AC40" s="57"/>
    </row>
    <row r="41" spans="2:34" ht="45.75" customHeight="1" thickBot="1" x14ac:dyDescent="0.25">
      <c r="B41" s="254"/>
      <c r="C41" s="227" t="s">
        <v>41</v>
      </c>
      <c r="D41" s="228"/>
      <c r="E41" s="234"/>
      <c r="F41" s="235"/>
      <c r="G41" s="235"/>
      <c r="H41" s="235"/>
      <c r="I41" s="236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147"/>
      <c r="Y41" s="148"/>
      <c r="Z41" s="148"/>
      <c r="AA41" s="148"/>
      <c r="AB41" s="144"/>
      <c r="AC41" s="144"/>
      <c r="AD41" s="149"/>
      <c r="AF41" s="144"/>
      <c r="AG41" s="144"/>
      <c r="AH41" s="57"/>
    </row>
    <row r="42" spans="2:34" ht="32" thickBot="1" x14ac:dyDescent="0.4"/>
    <row r="43" spans="2:34" ht="32" thickBot="1" x14ac:dyDescent="0.4">
      <c r="C43" s="150" t="s">
        <v>42</v>
      </c>
      <c r="D43" s="151" t="s">
        <v>16</v>
      </c>
      <c r="E43" s="209" t="s">
        <v>43</v>
      </c>
      <c r="F43" s="210"/>
      <c r="G43" s="211" t="s">
        <v>16</v>
      </c>
      <c r="H43" s="212"/>
      <c r="I43" s="209" t="s">
        <v>22</v>
      </c>
      <c r="J43" s="213"/>
      <c r="K43" s="213"/>
      <c r="L43" s="213"/>
      <c r="M43" s="213"/>
      <c r="N43" s="213"/>
      <c r="O43" s="214"/>
      <c r="P43" s="184" t="s">
        <v>44</v>
      </c>
      <c r="Q43" s="185"/>
      <c r="R43" s="185"/>
      <c r="S43" s="185"/>
      <c r="T43" s="185"/>
      <c r="U43" s="185"/>
      <c r="V43" s="185"/>
      <c r="W43" s="186"/>
      <c r="Y43" s="11"/>
      <c r="Z43" s="11"/>
    </row>
    <row r="44" spans="2:34" ht="26.25" customHeight="1" thickBot="1" x14ac:dyDescent="0.25">
      <c r="B44" s="215" t="s">
        <v>45</v>
      </c>
      <c r="C44" s="152" t="str">
        <f>'[1]Backpacks '!D2</f>
        <v>Black</v>
      </c>
      <c r="D44" s="153">
        <f>'[1]Backpacks '!D16</f>
        <v>402</v>
      </c>
      <c r="E44" s="218"/>
      <c r="F44" s="219"/>
      <c r="G44" s="220">
        <f>D44*E44</f>
        <v>0</v>
      </c>
      <c r="H44" s="221"/>
      <c r="I44" s="222" t="s">
        <v>46</v>
      </c>
      <c r="J44" s="223"/>
      <c r="K44" s="223"/>
      <c r="L44" s="223"/>
      <c r="M44" s="223"/>
      <c r="N44" s="223"/>
      <c r="O44" s="224"/>
      <c r="P44" s="167" t="s">
        <v>47</v>
      </c>
      <c r="Q44" s="200"/>
      <c r="R44" s="200"/>
      <c r="S44" s="200"/>
      <c r="T44" s="200"/>
      <c r="U44" s="200"/>
      <c r="V44" s="200"/>
      <c r="W44" s="201"/>
      <c r="Y44"/>
      <c r="Z44"/>
    </row>
    <row r="45" spans="2:34" ht="16" thickBot="1" x14ac:dyDescent="0.25">
      <c r="B45" s="216"/>
      <c r="C45" s="154" t="str">
        <f>'[1]Backpacks '!E2</f>
        <v>Red (FIRST AID)</v>
      </c>
      <c r="D45" s="155">
        <f>'[1]Backpacks '!E16</f>
        <v>17</v>
      </c>
      <c r="E45" s="225"/>
      <c r="F45" s="226"/>
      <c r="G45" s="195">
        <f t="shared" ref="G45:G46" si="15">D45*E45</f>
        <v>0</v>
      </c>
      <c r="H45" s="196"/>
      <c r="I45" s="197" t="s">
        <v>48</v>
      </c>
      <c r="J45" s="198"/>
      <c r="K45" s="198"/>
      <c r="L45" s="198"/>
      <c r="M45" s="198"/>
      <c r="N45" s="198"/>
      <c r="O45" s="199"/>
      <c r="P45" s="167" t="s">
        <v>47</v>
      </c>
      <c r="Q45" s="200"/>
      <c r="R45" s="200"/>
      <c r="S45" s="200"/>
      <c r="T45" s="200"/>
      <c r="U45" s="200"/>
      <c r="V45" s="200"/>
      <c r="W45" s="201"/>
      <c r="Y45" s="11"/>
      <c r="Z45"/>
    </row>
    <row r="46" spans="2:34" ht="16" thickBot="1" x14ac:dyDescent="0.25">
      <c r="B46" s="216"/>
      <c r="C46" s="156" t="s">
        <v>49</v>
      </c>
      <c r="D46" s="157">
        <v>1</v>
      </c>
      <c r="E46" s="202"/>
      <c r="F46" s="203"/>
      <c r="G46" s="204">
        <f t="shared" si="15"/>
        <v>0</v>
      </c>
      <c r="H46" s="205"/>
      <c r="I46" s="158"/>
    </row>
    <row r="47" spans="2:34" ht="16" thickBot="1" x14ac:dyDescent="0.25">
      <c r="B47" s="217"/>
      <c r="C47" s="159" t="s">
        <v>50</v>
      </c>
      <c r="D47" s="206">
        <f>SUM(G44:H46)</f>
        <v>0</v>
      </c>
      <c r="E47" s="207"/>
      <c r="F47" s="207"/>
      <c r="G47" s="207"/>
      <c r="H47" s="208"/>
    </row>
    <row r="48" spans="2:34" ht="32" thickBot="1" x14ac:dyDescent="0.4"/>
    <row r="49" spans="2:28" ht="32" thickBot="1" x14ac:dyDescent="0.4">
      <c r="C49" s="150" t="s">
        <v>51</v>
      </c>
      <c r="D49" s="151" t="s">
        <v>16</v>
      </c>
      <c r="E49" s="179" t="s">
        <v>43</v>
      </c>
      <c r="F49" s="180"/>
      <c r="G49" s="181" t="s">
        <v>16</v>
      </c>
      <c r="H49" s="181"/>
      <c r="I49" s="182" t="s">
        <v>22</v>
      </c>
      <c r="J49" s="182"/>
      <c r="K49" s="182"/>
      <c r="L49" s="182"/>
      <c r="M49" s="182"/>
      <c r="N49" s="182"/>
      <c r="O49" s="183"/>
      <c r="P49" s="184" t="s">
        <v>44</v>
      </c>
      <c r="Q49" s="185"/>
      <c r="R49" s="185"/>
      <c r="S49" s="185"/>
      <c r="T49" s="185"/>
      <c r="U49" s="185"/>
      <c r="V49" s="185"/>
      <c r="W49" s="186"/>
    </row>
    <row r="50" spans="2:28" ht="16" thickBot="1" x14ac:dyDescent="0.25">
      <c r="B50" s="187" t="s">
        <v>52</v>
      </c>
      <c r="C50" s="152" t="s">
        <v>53</v>
      </c>
      <c r="D50" s="153">
        <f>'[1]Backpacks '!D32</f>
        <v>18</v>
      </c>
      <c r="E50" s="190"/>
      <c r="F50" s="190"/>
      <c r="G50" s="191">
        <f>D50*E50</f>
        <v>0</v>
      </c>
      <c r="H50" s="191"/>
      <c r="I50" s="192" t="s">
        <v>54</v>
      </c>
      <c r="J50" s="192"/>
      <c r="K50" s="192"/>
      <c r="L50" s="192"/>
      <c r="M50" s="192"/>
      <c r="N50" s="192"/>
      <c r="O50" s="193"/>
      <c r="P50" s="167" t="s">
        <v>55</v>
      </c>
      <c r="Q50" s="168"/>
      <c r="R50" s="168"/>
      <c r="S50" s="168"/>
      <c r="T50" s="168"/>
      <c r="U50" s="168"/>
      <c r="V50" s="168"/>
      <c r="W50" s="169"/>
    </row>
    <row r="51" spans="2:28" ht="17" thickBot="1" x14ac:dyDescent="0.25">
      <c r="B51" s="188"/>
      <c r="C51" s="160" t="s">
        <v>56</v>
      </c>
      <c r="D51" s="155">
        <f>'[1]Backpacks '!E32</f>
        <v>19</v>
      </c>
      <c r="E51" s="161"/>
      <c r="F51" s="162"/>
      <c r="G51" s="194">
        <f>D51*E51</f>
        <v>0</v>
      </c>
      <c r="H51" s="194"/>
      <c r="I51" s="165" t="s">
        <v>54</v>
      </c>
      <c r="J51" s="165"/>
      <c r="K51" s="165"/>
      <c r="L51" s="165"/>
      <c r="M51" s="165"/>
      <c r="N51" s="165"/>
      <c r="O51" s="166"/>
      <c r="P51" s="167" t="s">
        <v>57</v>
      </c>
      <c r="Q51" s="168"/>
      <c r="R51" s="168"/>
      <c r="S51" s="168"/>
      <c r="T51" s="168"/>
      <c r="U51" s="168"/>
      <c r="V51" s="168"/>
      <c r="W51" s="169"/>
    </row>
    <row r="52" spans="2:28" ht="16" thickBot="1" x14ac:dyDescent="0.25">
      <c r="B52" s="188"/>
      <c r="C52" s="156" t="s">
        <v>49</v>
      </c>
      <c r="D52" s="163">
        <v>1</v>
      </c>
      <c r="E52" s="170"/>
      <c r="F52" s="170"/>
      <c r="G52" s="171">
        <f t="shared" ref="G52" si="16">D52*E52</f>
        <v>0</v>
      </c>
      <c r="H52" s="172"/>
    </row>
    <row r="53" spans="2:28" ht="23.25" customHeight="1" thickBot="1" x14ac:dyDescent="0.25">
      <c r="B53" s="189"/>
      <c r="C53" s="159" t="s">
        <v>58</v>
      </c>
      <c r="D53" s="173">
        <f>SUM(G50:H52)</f>
        <v>0</v>
      </c>
      <c r="E53" s="174"/>
      <c r="F53" s="174"/>
      <c r="G53" s="174"/>
      <c r="H53" s="175"/>
    </row>
    <row r="55" spans="2:28" ht="32" thickBot="1" x14ac:dyDescent="0.4">
      <c r="O55" s="164" t="s">
        <v>59</v>
      </c>
    </row>
    <row r="56" spans="2:28" ht="32" thickBot="1" x14ac:dyDescent="0.4">
      <c r="R56" s="176">
        <f>SUM(W7,W25,W32,H40,E41,D47,D53)</f>
        <v>0</v>
      </c>
      <c r="S56" s="177"/>
      <c r="T56" s="177"/>
      <c r="U56" s="177"/>
      <c r="V56" s="177"/>
      <c r="W56" s="178"/>
    </row>
    <row r="58" spans="2:28" ht="39" customHeight="1" x14ac:dyDescent="0.35">
      <c r="AA58" s="11"/>
      <c r="AB58"/>
    </row>
    <row r="59" spans="2:28" ht="33" customHeight="1" x14ac:dyDescent="0.35">
      <c r="AA59"/>
      <c r="AB59"/>
    </row>
    <row r="60" spans="2:28" ht="33" customHeight="1" x14ac:dyDescent="0.35">
      <c r="AA60"/>
      <c r="AB60"/>
    </row>
    <row r="61" spans="2:28" ht="14.75" customHeight="1" x14ac:dyDescent="0.35"/>
    <row r="62" spans="2:28" ht="24" customHeight="1" x14ac:dyDescent="0.35"/>
    <row r="65" ht="26.25" customHeight="1" x14ac:dyDescent="0.35"/>
    <row r="68" ht="17.25" customHeight="1" x14ac:dyDescent="0.35"/>
    <row r="71" ht="31.5" customHeight="1" x14ac:dyDescent="0.35"/>
  </sheetData>
  <sheetProtection algorithmName="SHA-512" hashValue="j3Hgi3ReZHT3POqco8rpzoQebkpnd7nndRnTG//EIdQCSUElUTDeL8sS+qjm+wyVZcJzPc2SgBgMNYPdU2CoGw==" saltValue="kyKXbgNj9Ei4/H1vsVICsQ==" spinCount="100000" sheet="1" selectLockedCells="1"/>
  <mergeCells count="64">
    <mergeCell ref="B1:Z1"/>
    <mergeCell ref="B2:B7"/>
    <mergeCell ref="B9:B25"/>
    <mergeCell ref="B27:B32"/>
    <mergeCell ref="B35:B41"/>
    <mergeCell ref="C35:D35"/>
    <mergeCell ref="F35:G35"/>
    <mergeCell ref="H35:I35"/>
    <mergeCell ref="J35:K35"/>
    <mergeCell ref="C36:D36"/>
    <mergeCell ref="F36:G36"/>
    <mergeCell ref="H36:I36"/>
    <mergeCell ref="J36:X36"/>
    <mergeCell ref="C37:D37"/>
    <mergeCell ref="F37:G37"/>
    <mergeCell ref="H37:I37"/>
    <mergeCell ref="J37:X37"/>
    <mergeCell ref="C38:D38"/>
    <mergeCell ref="F38:G38"/>
    <mergeCell ref="H38:I38"/>
    <mergeCell ref="J38:X38"/>
    <mergeCell ref="C39:D39"/>
    <mergeCell ref="F39:G39"/>
    <mergeCell ref="H39:I39"/>
    <mergeCell ref="J39:X39"/>
    <mergeCell ref="C40:D40"/>
    <mergeCell ref="F40:G40"/>
    <mergeCell ref="H40:I40"/>
    <mergeCell ref="J40:X40"/>
    <mergeCell ref="C41:D41"/>
    <mergeCell ref="E41:I41"/>
    <mergeCell ref="J41:W41"/>
    <mergeCell ref="B44:B47"/>
    <mergeCell ref="E44:F44"/>
    <mergeCell ref="G44:H44"/>
    <mergeCell ref="I44:O44"/>
    <mergeCell ref="P44:W44"/>
    <mergeCell ref="E45:F45"/>
    <mergeCell ref="D47:H47"/>
    <mergeCell ref="E43:F43"/>
    <mergeCell ref="G43:H43"/>
    <mergeCell ref="I43:O43"/>
    <mergeCell ref="P43:W43"/>
    <mergeCell ref="G45:H45"/>
    <mergeCell ref="I45:O45"/>
    <mergeCell ref="P45:W45"/>
    <mergeCell ref="E46:F46"/>
    <mergeCell ref="G46:H46"/>
    <mergeCell ref="B50:B53"/>
    <mergeCell ref="E50:F50"/>
    <mergeCell ref="G50:H50"/>
    <mergeCell ref="I50:O50"/>
    <mergeCell ref="P50:W50"/>
    <mergeCell ref="G51:H51"/>
    <mergeCell ref="R56:W56"/>
    <mergeCell ref="E49:F49"/>
    <mergeCell ref="G49:H49"/>
    <mergeCell ref="I49:O49"/>
    <mergeCell ref="P49:W49"/>
    <mergeCell ref="I51:O51"/>
    <mergeCell ref="P51:W51"/>
    <mergeCell ref="E52:F52"/>
    <mergeCell ref="G52:H52"/>
    <mergeCell ref="D53:H53"/>
  </mergeCells>
  <hyperlinks>
    <hyperlink ref="P44:W44" r:id="rId1" display="Champ Heavy Duty Backpack" xr:uid="{A80E617C-8CC3-4200-A69F-538221BFBBD6}"/>
    <hyperlink ref="P50:W50" r:id="rId2" display="https://www.bagmasters.com/two-zippered-fanny-pack?quantity=1&amp;custcol2=2" xr:uid="{29BC0AEA-E285-4568-BAE1-B9CC0562D387}"/>
    <hyperlink ref="P51:W51" r:id="rId3" display="https://www.bagmasters.com/two-zippered-fanny-pack?quantity=1&amp;custcol2=2" xr:uid="{A80DA301-351A-4786-8D02-3E5B3D1EB925}"/>
    <hyperlink ref="P45:W45" r:id="rId4" display="Champ Heavy Duty Backpack" xr:uid="{E217B53F-3B98-45E9-8470-908D85007DFC}"/>
  </hyperlinks>
  <pageMargins left="0.25" right="0.25" top="0.75" bottom="0.75" header="0.3" footer="0.3"/>
  <pageSetup scale="4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Cotton Order </vt:lpstr>
      <vt:lpstr>'2023 Cotton Order '!Print_Area</vt:lpstr>
      <vt:lpstr>'2023 Cotton Order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Reyes</dc:creator>
  <cp:lastModifiedBy>Microsoft Office User</cp:lastModifiedBy>
  <dcterms:created xsi:type="dcterms:W3CDTF">2023-02-09T21:12:48Z</dcterms:created>
  <dcterms:modified xsi:type="dcterms:W3CDTF">2023-02-13T15:19:09Z</dcterms:modified>
</cp:coreProperties>
</file>